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omments1.xml" ContentType="application/vnd.openxmlformats-officedocument.spreadsheetml.comments+xml"/>
  <Override PartName="/xl/drawings/drawing6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omments2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7470" windowHeight="2760" tabRatio="795"/>
  </bookViews>
  <sheets>
    <sheet name="WWW.SHO.WIKI" sheetId="6" r:id="rId1"/>
    <sheet name="Energy, Fields, &amp; Permeability" sheetId="7" r:id="rId2"/>
    <sheet name="The Magnetic Dipole Field" sheetId="5" r:id="rId3"/>
    <sheet name="The Interaction Energy Density" sheetId="8" r:id="rId4"/>
    <sheet name="Two Dipoles" sheetId="3" r:id="rId5"/>
    <sheet name="Dipole in a Uniform Field" sheetId="4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3" i="3" l="1"/>
  <c r="L1" i="3"/>
  <c r="AX128" i="4" l="1"/>
  <c r="AX129" i="4" s="1"/>
  <c r="AX130" i="4" s="1"/>
  <c r="AX131" i="4" s="1"/>
  <c r="AX132" i="4" s="1"/>
  <c r="AX133" i="4" s="1"/>
  <c r="AX134" i="4" s="1"/>
  <c r="AX135" i="4" s="1"/>
  <c r="AX136" i="4" s="1"/>
  <c r="AA165" i="3" l="1"/>
  <c r="AB165" i="3"/>
  <c r="AC165" i="3" s="1"/>
  <c r="AD165" i="3" s="1"/>
  <c r="AE165" i="3" s="1"/>
  <c r="AF165" i="3" s="1"/>
  <c r="AG165" i="3" s="1"/>
  <c r="AH165" i="3" s="1"/>
  <c r="AI165" i="3" s="1"/>
  <c r="AK165" i="3"/>
  <c r="AL165" i="3" s="1"/>
  <c r="AM165" i="3" s="1"/>
  <c r="AN165" i="3" s="1"/>
  <c r="AO165" i="3" s="1"/>
  <c r="AP165" i="3" s="1"/>
  <c r="AQ165" i="3" s="1"/>
  <c r="AR165" i="3" s="1"/>
  <c r="AS165" i="3" s="1"/>
  <c r="AT165" i="3" s="1"/>
  <c r="AA35" i="3"/>
  <c r="AB35" i="3" s="1"/>
  <c r="AC35" i="3" s="1"/>
  <c r="AD35" i="3" s="1"/>
  <c r="AE35" i="3" s="1"/>
  <c r="AF35" i="3" s="1"/>
  <c r="AG35" i="3" s="1"/>
  <c r="AH35" i="3" s="1"/>
  <c r="AI35" i="3" s="1"/>
  <c r="AJ35" i="3" s="1"/>
  <c r="AK35" i="3" s="1"/>
  <c r="AL35" i="3" s="1"/>
  <c r="AM35" i="3" s="1"/>
  <c r="AN35" i="3" s="1"/>
  <c r="AO35" i="3" s="1"/>
  <c r="AP35" i="3" s="1"/>
  <c r="AQ35" i="3" s="1"/>
  <c r="AR35" i="3" s="1"/>
  <c r="AS35" i="3" s="1"/>
  <c r="AT35" i="3" s="1"/>
  <c r="AA139" i="3"/>
  <c r="AB139" i="3" s="1"/>
  <c r="AC139" i="3" s="1"/>
  <c r="AD139" i="3" s="1"/>
  <c r="AE139" i="3" s="1"/>
  <c r="AF139" i="3" s="1"/>
  <c r="AG139" i="3" s="1"/>
  <c r="AH139" i="3" s="1"/>
  <c r="AI139" i="3" s="1"/>
  <c r="AJ139" i="3" s="1"/>
  <c r="AK139" i="3" s="1"/>
  <c r="AL139" i="3" s="1"/>
  <c r="AM139" i="3" s="1"/>
  <c r="AN139" i="3" s="1"/>
  <c r="AO139" i="3" s="1"/>
  <c r="AP139" i="3" s="1"/>
  <c r="AQ139" i="3" s="1"/>
  <c r="AR139" i="3" s="1"/>
  <c r="AS139" i="3" s="1"/>
  <c r="AT139" i="3" s="1"/>
  <c r="D139" i="3"/>
  <c r="E139" i="3" s="1"/>
  <c r="F139" i="3" s="1"/>
  <c r="G139" i="3" s="1"/>
  <c r="H139" i="3" s="1"/>
  <c r="I139" i="3" s="1"/>
  <c r="J139" i="3" s="1"/>
  <c r="K139" i="3" s="1"/>
  <c r="L139" i="3" s="1"/>
  <c r="M139" i="3" s="1"/>
  <c r="N139" i="3" s="1"/>
  <c r="O139" i="3" s="1"/>
  <c r="P139" i="3" s="1"/>
  <c r="Q139" i="3" s="1"/>
  <c r="R139" i="3" s="1"/>
  <c r="S139" i="3" s="1"/>
  <c r="T139" i="3" s="1"/>
  <c r="U139" i="3" s="1"/>
  <c r="V139" i="3" s="1"/>
  <c r="W139" i="3" s="1"/>
  <c r="A127" i="3"/>
  <c r="A128" i="3" s="1"/>
  <c r="A129" i="3" s="1"/>
  <c r="A130" i="3" s="1"/>
  <c r="A131" i="3" s="1"/>
  <c r="A132" i="3" s="1"/>
  <c r="A133" i="3" s="1"/>
  <c r="A134" i="3" s="1"/>
  <c r="A135" i="3" s="1"/>
  <c r="A126" i="3"/>
  <c r="A116" i="3"/>
  <c r="A117" i="3" s="1"/>
  <c r="A118" i="3" s="1"/>
  <c r="A119" i="3" s="1"/>
  <c r="A120" i="3" s="1"/>
  <c r="A121" i="3" s="1"/>
  <c r="A122" i="3" s="1"/>
  <c r="A123" i="3" s="1"/>
  <c r="A124" i="3" s="1"/>
  <c r="AA113" i="3"/>
  <c r="AB113" i="3" s="1"/>
  <c r="AC113" i="3" s="1"/>
  <c r="AD113" i="3" s="1"/>
  <c r="AE113" i="3" s="1"/>
  <c r="AF113" i="3" s="1"/>
  <c r="AG113" i="3" s="1"/>
  <c r="AH113" i="3" s="1"/>
  <c r="AI113" i="3" s="1"/>
  <c r="AJ113" i="3" s="1"/>
  <c r="AK113" i="3" s="1"/>
  <c r="AL113" i="3" s="1"/>
  <c r="AM113" i="3" s="1"/>
  <c r="AN113" i="3" s="1"/>
  <c r="AO113" i="3" s="1"/>
  <c r="AP113" i="3" s="1"/>
  <c r="AQ113" i="3" s="1"/>
  <c r="AR113" i="3" s="1"/>
  <c r="AS113" i="3" s="1"/>
  <c r="AT113" i="3" s="1"/>
  <c r="E113" i="3"/>
  <c r="F113" i="3" s="1"/>
  <c r="G113" i="3" s="1"/>
  <c r="H113" i="3" s="1"/>
  <c r="I113" i="3" s="1"/>
  <c r="J113" i="3" s="1"/>
  <c r="K113" i="3" s="1"/>
  <c r="L113" i="3" s="1"/>
  <c r="M113" i="3" s="1"/>
  <c r="N113" i="3" s="1"/>
  <c r="O113" i="3" s="1"/>
  <c r="P113" i="3" s="1"/>
  <c r="Q113" i="3" s="1"/>
  <c r="R113" i="3" s="1"/>
  <c r="S113" i="3" s="1"/>
  <c r="T113" i="3" s="1"/>
  <c r="U113" i="3" s="1"/>
  <c r="V113" i="3" s="1"/>
  <c r="W113" i="3" s="1"/>
  <c r="D113" i="3"/>
  <c r="N165" i="3"/>
  <c r="O165" i="3" s="1"/>
  <c r="P165" i="3" s="1"/>
  <c r="Q165" i="3" s="1"/>
  <c r="R165" i="3" s="1"/>
  <c r="S165" i="3" s="1"/>
  <c r="T165" i="3" s="1"/>
  <c r="U165" i="3" s="1"/>
  <c r="V165" i="3" s="1"/>
  <c r="W165" i="3" s="1"/>
  <c r="D165" i="3"/>
  <c r="E165" i="3" s="1"/>
  <c r="F165" i="3" s="1"/>
  <c r="G165" i="3" s="1"/>
  <c r="H165" i="3" s="1"/>
  <c r="I165" i="3" s="1"/>
  <c r="J165" i="3" s="1"/>
  <c r="K165" i="3" s="1"/>
  <c r="L165" i="3" s="1"/>
  <c r="AA114" i="4"/>
  <c r="AB114" i="4" s="1"/>
  <c r="AC114" i="4" s="1"/>
  <c r="AD114" i="4" s="1"/>
  <c r="AE114" i="4" s="1"/>
  <c r="AF114" i="4" s="1"/>
  <c r="AG114" i="4" s="1"/>
  <c r="AH114" i="4" s="1"/>
  <c r="AI114" i="4" s="1"/>
  <c r="AK114" i="4"/>
  <c r="AL114" i="4" s="1"/>
  <c r="AM114" i="4" s="1"/>
  <c r="AN114" i="4" s="1"/>
  <c r="AO114" i="4" s="1"/>
  <c r="AP114" i="4" s="1"/>
  <c r="AQ114" i="4" s="1"/>
  <c r="AR114" i="4" s="1"/>
  <c r="AS114" i="4" s="1"/>
  <c r="AT114" i="4" s="1"/>
  <c r="N114" i="4"/>
  <c r="O114" i="4" s="1"/>
  <c r="P114" i="4" s="1"/>
  <c r="Q114" i="4" s="1"/>
  <c r="R114" i="4" s="1"/>
  <c r="S114" i="4" s="1"/>
  <c r="T114" i="4" s="1"/>
  <c r="U114" i="4" s="1"/>
  <c r="V114" i="4" s="1"/>
  <c r="W114" i="4" s="1"/>
  <c r="D114" i="4"/>
  <c r="E114" i="4" s="1"/>
  <c r="F114" i="4" s="1"/>
  <c r="G114" i="4" s="1"/>
  <c r="H114" i="4" s="1"/>
  <c r="I114" i="4" s="1"/>
  <c r="J114" i="4" s="1"/>
  <c r="K114" i="4" s="1"/>
  <c r="L114" i="4" s="1"/>
  <c r="Z3" i="4" l="1"/>
  <c r="AV1" i="4"/>
  <c r="AY1" i="4" s="1"/>
  <c r="AX50" i="4"/>
  <c r="AX51" i="4" s="1"/>
  <c r="AX52" i="4" s="1"/>
  <c r="AX53" i="4" s="1"/>
  <c r="AX54" i="4" s="1"/>
  <c r="AX55" i="4" s="1"/>
  <c r="AX56" i="4" s="1"/>
  <c r="AX57" i="4" s="1"/>
  <c r="AX58" i="4" s="1"/>
  <c r="AX24" i="4"/>
  <c r="AX25" i="4" s="1"/>
  <c r="AX26" i="4" s="1"/>
  <c r="AX27" i="4" s="1"/>
  <c r="AX28" i="4" s="1"/>
  <c r="AX29" i="4" s="1"/>
  <c r="AX30" i="4" s="1"/>
  <c r="AX31" i="4" s="1"/>
  <c r="AX32" i="4" s="1"/>
  <c r="M100" i="4"/>
  <c r="X65" i="4"/>
  <c r="X66" i="4" s="1"/>
  <c r="X67" i="4" s="1"/>
  <c r="X68" i="4" s="1"/>
  <c r="X69" i="4" s="1"/>
  <c r="X70" i="4" s="1"/>
  <c r="X71" i="4" s="1"/>
  <c r="X72" i="4" s="1"/>
  <c r="X73" i="4" s="1"/>
  <c r="X75" i="4"/>
  <c r="X76" i="4" s="1"/>
  <c r="X77" i="4" s="1"/>
  <c r="X78" i="4" s="1"/>
  <c r="X79" i="4" s="1"/>
  <c r="X80" i="4" s="1"/>
  <c r="X81" i="4" s="1"/>
  <c r="X82" i="4" s="1"/>
  <c r="X83" i="4" s="1"/>
  <c r="X84" i="4" s="1"/>
  <c r="R1" i="3"/>
  <c r="R3" i="3"/>
  <c r="AH4" i="3"/>
  <c r="AH3" i="3"/>
  <c r="A163" i="3" s="1"/>
  <c r="AA10" i="4"/>
  <c r="AB10" i="4" s="1"/>
  <c r="AC10" i="4" s="1"/>
  <c r="AD10" i="4" s="1"/>
  <c r="AE10" i="4" s="1"/>
  <c r="AF10" i="4" s="1"/>
  <c r="AG10" i="4" s="1"/>
  <c r="AH10" i="4" s="1"/>
  <c r="AI10" i="4" s="1"/>
  <c r="AK10" i="4" s="1"/>
  <c r="AL10" i="4" s="1"/>
  <c r="AM10" i="4" s="1"/>
  <c r="AN10" i="4" s="1"/>
  <c r="AO10" i="4" s="1"/>
  <c r="AP10" i="4" s="1"/>
  <c r="AQ10" i="4" s="1"/>
  <c r="AR10" i="4" s="1"/>
  <c r="AS10" i="4" s="1"/>
  <c r="AT10" i="4" s="1"/>
  <c r="D10" i="4"/>
  <c r="E10" i="4" s="1"/>
  <c r="F10" i="4" s="1"/>
  <c r="G10" i="4" s="1"/>
  <c r="H10" i="4" s="1"/>
  <c r="I10" i="4" s="1"/>
  <c r="J10" i="4" s="1"/>
  <c r="K10" i="4" s="1"/>
  <c r="L10" i="4" s="1"/>
  <c r="N10" i="4" s="1"/>
  <c r="O10" i="4" s="1"/>
  <c r="P10" i="4" s="1"/>
  <c r="Q10" i="4" s="1"/>
  <c r="R10" i="4" s="1"/>
  <c r="S10" i="4" s="1"/>
  <c r="T10" i="4" s="1"/>
  <c r="U10" i="4" s="1"/>
  <c r="V10" i="4" s="1"/>
  <c r="W10" i="4" s="1"/>
  <c r="AA36" i="4"/>
  <c r="AB36" i="4" s="1"/>
  <c r="AC36" i="4" s="1"/>
  <c r="AD36" i="4" s="1"/>
  <c r="AE36" i="4" s="1"/>
  <c r="AF36" i="4" s="1"/>
  <c r="AG36" i="4" s="1"/>
  <c r="AH36" i="4" s="1"/>
  <c r="AI36" i="4" s="1"/>
  <c r="AK36" i="4" s="1"/>
  <c r="AL36" i="4" s="1"/>
  <c r="AM36" i="4" s="1"/>
  <c r="AN36" i="4" s="1"/>
  <c r="AO36" i="4" s="1"/>
  <c r="AP36" i="4" s="1"/>
  <c r="AQ36" i="4" s="1"/>
  <c r="AR36" i="4" s="1"/>
  <c r="AS36" i="4" s="1"/>
  <c r="AT36" i="4" s="1"/>
  <c r="D36" i="4"/>
  <c r="E36" i="4" s="1"/>
  <c r="F36" i="4" s="1"/>
  <c r="G36" i="4" s="1"/>
  <c r="H36" i="4" s="1"/>
  <c r="I36" i="4" s="1"/>
  <c r="J36" i="4" s="1"/>
  <c r="K36" i="4" s="1"/>
  <c r="L36" i="4" s="1"/>
  <c r="N36" i="4" s="1"/>
  <c r="O36" i="4" s="1"/>
  <c r="P36" i="4" s="1"/>
  <c r="Q36" i="4" s="1"/>
  <c r="R36" i="4" s="1"/>
  <c r="S36" i="4" s="1"/>
  <c r="T36" i="4" s="1"/>
  <c r="U36" i="4" s="1"/>
  <c r="V36" i="4" s="1"/>
  <c r="W36" i="4" s="1"/>
  <c r="AA88" i="4"/>
  <c r="AB88" i="4" s="1"/>
  <c r="AC88" i="4" s="1"/>
  <c r="AD88" i="4" s="1"/>
  <c r="AE88" i="4" s="1"/>
  <c r="AF88" i="4" s="1"/>
  <c r="AG88" i="4" s="1"/>
  <c r="AH88" i="4" s="1"/>
  <c r="AI88" i="4" s="1"/>
  <c r="AK88" i="4" s="1"/>
  <c r="AL88" i="4" s="1"/>
  <c r="AM88" i="4" s="1"/>
  <c r="AN88" i="4" s="1"/>
  <c r="AO88" i="4" s="1"/>
  <c r="AP88" i="4" s="1"/>
  <c r="AQ88" i="4" s="1"/>
  <c r="AR88" i="4" s="1"/>
  <c r="AS88" i="4" s="1"/>
  <c r="AT88" i="4" s="1"/>
  <c r="D88" i="4"/>
  <c r="A75" i="4"/>
  <c r="A76" i="4" s="1"/>
  <c r="A65" i="4"/>
  <c r="A66" i="4" s="1"/>
  <c r="AA62" i="4"/>
  <c r="AB62" i="4" s="1"/>
  <c r="AC62" i="4" s="1"/>
  <c r="AD62" i="4" s="1"/>
  <c r="AE62" i="4" s="1"/>
  <c r="AF62" i="4" s="1"/>
  <c r="AG62" i="4" s="1"/>
  <c r="AH62" i="4" s="1"/>
  <c r="AI62" i="4" s="1"/>
  <c r="AK62" i="4" s="1"/>
  <c r="AL62" i="4" s="1"/>
  <c r="AM62" i="4" s="1"/>
  <c r="AN62" i="4" s="1"/>
  <c r="AO62" i="4" s="1"/>
  <c r="AP62" i="4" s="1"/>
  <c r="AQ62" i="4" s="1"/>
  <c r="AR62" i="4" s="1"/>
  <c r="AS62" i="4" s="1"/>
  <c r="AT62" i="4" s="1"/>
  <c r="D62" i="4"/>
  <c r="Z4" i="4"/>
  <c r="D3" i="4"/>
  <c r="D2" i="4"/>
  <c r="E141" i="3" l="1"/>
  <c r="AB141" i="3" s="1"/>
  <c r="G141" i="3"/>
  <c r="AD141" i="3" s="1"/>
  <c r="I141" i="3"/>
  <c r="AF141" i="3" s="1"/>
  <c r="K141" i="3"/>
  <c r="AH141" i="3" s="1"/>
  <c r="M141" i="3"/>
  <c r="AJ141" i="3" s="1"/>
  <c r="O141" i="3"/>
  <c r="AL141" i="3" s="1"/>
  <c r="Q141" i="3"/>
  <c r="AN141" i="3" s="1"/>
  <c r="S141" i="3"/>
  <c r="AP141" i="3" s="1"/>
  <c r="U141" i="3"/>
  <c r="AR141" i="3" s="1"/>
  <c r="W141" i="3"/>
  <c r="AT141" i="3" s="1"/>
  <c r="E142" i="3"/>
  <c r="AB142" i="3" s="1"/>
  <c r="G142" i="3"/>
  <c r="AD142" i="3" s="1"/>
  <c r="I142" i="3"/>
  <c r="AF142" i="3" s="1"/>
  <c r="K142" i="3"/>
  <c r="AH142" i="3" s="1"/>
  <c r="M142" i="3"/>
  <c r="AJ142" i="3" s="1"/>
  <c r="O142" i="3"/>
  <c r="AL142" i="3" s="1"/>
  <c r="Q142" i="3"/>
  <c r="AN142" i="3" s="1"/>
  <c r="S142" i="3"/>
  <c r="AP142" i="3" s="1"/>
  <c r="U142" i="3"/>
  <c r="AR142" i="3" s="1"/>
  <c r="W142" i="3"/>
  <c r="AT142" i="3" s="1"/>
  <c r="E143" i="3"/>
  <c r="AB143" i="3" s="1"/>
  <c r="G143" i="3"/>
  <c r="AD143" i="3" s="1"/>
  <c r="I143" i="3"/>
  <c r="AF143" i="3" s="1"/>
  <c r="K143" i="3"/>
  <c r="AH143" i="3" s="1"/>
  <c r="M143" i="3"/>
  <c r="AJ143" i="3" s="1"/>
  <c r="O143" i="3"/>
  <c r="AL143" i="3" s="1"/>
  <c r="Q143" i="3"/>
  <c r="AN143" i="3" s="1"/>
  <c r="S143" i="3"/>
  <c r="AP143" i="3" s="1"/>
  <c r="U143" i="3"/>
  <c r="AR143" i="3" s="1"/>
  <c r="W143" i="3"/>
  <c r="AT143" i="3" s="1"/>
  <c r="E144" i="3"/>
  <c r="AB144" i="3" s="1"/>
  <c r="G144" i="3"/>
  <c r="AD144" i="3" s="1"/>
  <c r="I144" i="3"/>
  <c r="AF144" i="3" s="1"/>
  <c r="K144" i="3"/>
  <c r="AH144" i="3" s="1"/>
  <c r="M144" i="3"/>
  <c r="AJ144" i="3" s="1"/>
  <c r="O144" i="3"/>
  <c r="AL144" i="3" s="1"/>
  <c r="Q144" i="3"/>
  <c r="AN144" i="3" s="1"/>
  <c r="S144" i="3"/>
  <c r="AP144" i="3" s="1"/>
  <c r="U144" i="3"/>
  <c r="AR144" i="3" s="1"/>
  <c r="W144" i="3"/>
  <c r="AT144" i="3" s="1"/>
  <c r="E145" i="3"/>
  <c r="AB145" i="3" s="1"/>
  <c r="G145" i="3"/>
  <c r="AD145" i="3" s="1"/>
  <c r="I145" i="3"/>
  <c r="AF145" i="3" s="1"/>
  <c r="K145" i="3"/>
  <c r="AH145" i="3" s="1"/>
  <c r="M145" i="3"/>
  <c r="AJ145" i="3" s="1"/>
  <c r="O145" i="3"/>
  <c r="AL145" i="3" s="1"/>
  <c r="Q145" i="3"/>
  <c r="AN145" i="3" s="1"/>
  <c r="S145" i="3"/>
  <c r="AP145" i="3" s="1"/>
  <c r="U145" i="3"/>
  <c r="AR145" i="3" s="1"/>
  <c r="W145" i="3"/>
  <c r="AT145" i="3" s="1"/>
  <c r="E146" i="3"/>
  <c r="AB146" i="3" s="1"/>
  <c r="G146" i="3"/>
  <c r="AD146" i="3" s="1"/>
  <c r="I146" i="3"/>
  <c r="AF146" i="3" s="1"/>
  <c r="K146" i="3"/>
  <c r="AH146" i="3" s="1"/>
  <c r="M146" i="3"/>
  <c r="AJ146" i="3" s="1"/>
  <c r="O146" i="3"/>
  <c r="AL146" i="3" s="1"/>
  <c r="Q146" i="3"/>
  <c r="AN146" i="3" s="1"/>
  <c r="S146" i="3"/>
  <c r="AP146" i="3" s="1"/>
  <c r="U146" i="3"/>
  <c r="AR146" i="3" s="1"/>
  <c r="W146" i="3"/>
  <c r="AT146" i="3" s="1"/>
  <c r="E147" i="3"/>
  <c r="AB147" i="3" s="1"/>
  <c r="G147" i="3"/>
  <c r="AD147" i="3" s="1"/>
  <c r="I147" i="3"/>
  <c r="AF147" i="3" s="1"/>
  <c r="K147" i="3"/>
  <c r="AH147" i="3" s="1"/>
  <c r="M147" i="3"/>
  <c r="AJ147" i="3" s="1"/>
  <c r="O147" i="3"/>
  <c r="AL147" i="3" s="1"/>
  <c r="Q147" i="3"/>
  <c r="AN147" i="3" s="1"/>
  <c r="S147" i="3"/>
  <c r="AP147" i="3" s="1"/>
  <c r="U147" i="3"/>
  <c r="AR147" i="3" s="1"/>
  <c r="W147" i="3"/>
  <c r="AT147" i="3" s="1"/>
  <c r="E148" i="3"/>
  <c r="AB148" i="3" s="1"/>
  <c r="G148" i="3"/>
  <c r="AD148" i="3" s="1"/>
  <c r="I148" i="3"/>
  <c r="AF148" i="3" s="1"/>
  <c r="K148" i="3"/>
  <c r="AH148" i="3" s="1"/>
  <c r="M148" i="3"/>
  <c r="AJ148" i="3" s="1"/>
  <c r="O148" i="3"/>
  <c r="AL148" i="3" s="1"/>
  <c r="Q148" i="3"/>
  <c r="AN148" i="3" s="1"/>
  <c r="S148" i="3"/>
  <c r="AP148" i="3" s="1"/>
  <c r="U148" i="3"/>
  <c r="AR148" i="3" s="1"/>
  <c r="W148" i="3"/>
  <c r="AT148" i="3" s="1"/>
  <c r="E149" i="3"/>
  <c r="AB149" i="3" s="1"/>
  <c r="G149" i="3"/>
  <c r="AD149" i="3" s="1"/>
  <c r="I149" i="3"/>
  <c r="AF149" i="3" s="1"/>
  <c r="K149" i="3"/>
  <c r="AH149" i="3" s="1"/>
  <c r="M149" i="3"/>
  <c r="AJ149" i="3" s="1"/>
  <c r="F141" i="3"/>
  <c r="AC141" i="3" s="1"/>
  <c r="J141" i="3"/>
  <c r="AG141" i="3" s="1"/>
  <c r="N141" i="3"/>
  <c r="AK141" i="3" s="1"/>
  <c r="R141" i="3"/>
  <c r="AO141" i="3" s="1"/>
  <c r="V141" i="3"/>
  <c r="AS141" i="3" s="1"/>
  <c r="F142" i="3"/>
  <c r="AC142" i="3" s="1"/>
  <c r="J142" i="3"/>
  <c r="AG142" i="3" s="1"/>
  <c r="N142" i="3"/>
  <c r="AK142" i="3" s="1"/>
  <c r="R142" i="3"/>
  <c r="AO142" i="3" s="1"/>
  <c r="V142" i="3"/>
  <c r="AS142" i="3" s="1"/>
  <c r="F143" i="3"/>
  <c r="AC143" i="3" s="1"/>
  <c r="J143" i="3"/>
  <c r="AG143" i="3" s="1"/>
  <c r="N143" i="3"/>
  <c r="AK143" i="3" s="1"/>
  <c r="R143" i="3"/>
  <c r="AO143" i="3" s="1"/>
  <c r="V143" i="3"/>
  <c r="AS143" i="3" s="1"/>
  <c r="F144" i="3"/>
  <c r="AC144" i="3" s="1"/>
  <c r="J144" i="3"/>
  <c r="AG144" i="3" s="1"/>
  <c r="N144" i="3"/>
  <c r="AK144" i="3" s="1"/>
  <c r="R144" i="3"/>
  <c r="AO144" i="3" s="1"/>
  <c r="V144" i="3"/>
  <c r="AS144" i="3" s="1"/>
  <c r="F145" i="3"/>
  <c r="AC145" i="3" s="1"/>
  <c r="J145" i="3"/>
  <c r="AG145" i="3" s="1"/>
  <c r="N145" i="3"/>
  <c r="AK145" i="3" s="1"/>
  <c r="R145" i="3"/>
  <c r="AO145" i="3" s="1"/>
  <c r="V145" i="3"/>
  <c r="AS145" i="3" s="1"/>
  <c r="F146" i="3"/>
  <c r="AC146" i="3" s="1"/>
  <c r="J146" i="3"/>
  <c r="AG146" i="3" s="1"/>
  <c r="N146" i="3"/>
  <c r="AK146" i="3" s="1"/>
  <c r="R146" i="3"/>
  <c r="AO146" i="3" s="1"/>
  <c r="V146" i="3"/>
  <c r="AS146" i="3" s="1"/>
  <c r="F147" i="3"/>
  <c r="AC147" i="3" s="1"/>
  <c r="J147" i="3"/>
  <c r="AG147" i="3" s="1"/>
  <c r="N147" i="3"/>
  <c r="AK147" i="3" s="1"/>
  <c r="R147" i="3"/>
  <c r="AO147" i="3" s="1"/>
  <c r="V147" i="3"/>
  <c r="AS147" i="3" s="1"/>
  <c r="F148" i="3"/>
  <c r="AC148" i="3" s="1"/>
  <c r="J148" i="3"/>
  <c r="AG148" i="3" s="1"/>
  <c r="N148" i="3"/>
  <c r="AK148" i="3" s="1"/>
  <c r="R148" i="3"/>
  <c r="AO148" i="3" s="1"/>
  <c r="V148" i="3"/>
  <c r="AS148" i="3" s="1"/>
  <c r="F149" i="3"/>
  <c r="AC149" i="3" s="1"/>
  <c r="J149" i="3"/>
  <c r="AG149" i="3" s="1"/>
  <c r="N149" i="3"/>
  <c r="AK149" i="3" s="1"/>
  <c r="P149" i="3"/>
  <c r="AM149" i="3" s="1"/>
  <c r="R149" i="3"/>
  <c r="AO149" i="3" s="1"/>
  <c r="T149" i="3"/>
  <c r="AQ149" i="3" s="1"/>
  <c r="V149" i="3"/>
  <c r="AS149" i="3" s="1"/>
  <c r="D150" i="3"/>
  <c r="AA150" i="3" s="1"/>
  <c r="F150" i="3"/>
  <c r="AC150" i="3" s="1"/>
  <c r="H150" i="3"/>
  <c r="AE150" i="3" s="1"/>
  <c r="J150" i="3"/>
  <c r="AG150" i="3" s="1"/>
  <c r="L150" i="3"/>
  <c r="AI150" i="3" s="1"/>
  <c r="N150" i="3"/>
  <c r="AK150" i="3" s="1"/>
  <c r="P150" i="3"/>
  <c r="AM150" i="3" s="1"/>
  <c r="R150" i="3"/>
  <c r="AO150" i="3" s="1"/>
  <c r="T150" i="3"/>
  <c r="AQ150" i="3" s="1"/>
  <c r="V150" i="3"/>
  <c r="AS150" i="3" s="1"/>
  <c r="D151" i="3"/>
  <c r="AA151" i="3" s="1"/>
  <c r="F151" i="3"/>
  <c r="AC151" i="3" s="1"/>
  <c r="H151" i="3"/>
  <c r="AE151" i="3" s="1"/>
  <c r="J151" i="3"/>
  <c r="AG151" i="3" s="1"/>
  <c r="L151" i="3"/>
  <c r="AI151" i="3" s="1"/>
  <c r="N151" i="3"/>
  <c r="AK151" i="3" s="1"/>
  <c r="P151" i="3"/>
  <c r="AM151" i="3" s="1"/>
  <c r="R151" i="3"/>
  <c r="AO151" i="3" s="1"/>
  <c r="T151" i="3"/>
  <c r="AQ151" i="3" s="1"/>
  <c r="V151" i="3"/>
  <c r="AS151" i="3" s="1"/>
  <c r="D152" i="3"/>
  <c r="AA152" i="3" s="1"/>
  <c r="F152" i="3"/>
  <c r="AC152" i="3" s="1"/>
  <c r="H152" i="3"/>
  <c r="AE152" i="3" s="1"/>
  <c r="J152" i="3"/>
  <c r="AG152" i="3" s="1"/>
  <c r="L152" i="3"/>
  <c r="AI152" i="3" s="1"/>
  <c r="N152" i="3"/>
  <c r="AK152" i="3" s="1"/>
  <c r="P152" i="3"/>
  <c r="AM152" i="3" s="1"/>
  <c r="R152" i="3"/>
  <c r="AO152" i="3" s="1"/>
  <c r="T152" i="3"/>
  <c r="AQ152" i="3" s="1"/>
  <c r="V152" i="3"/>
  <c r="AS152" i="3" s="1"/>
  <c r="D153" i="3"/>
  <c r="AA153" i="3" s="1"/>
  <c r="F153" i="3"/>
  <c r="AC153" i="3" s="1"/>
  <c r="H153" i="3"/>
  <c r="AE153" i="3" s="1"/>
  <c r="J153" i="3"/>
  <c r="AG153" i="3" s="1"/>
  <c r="L153" i="3"/>
  <c r="AI153" i="3" s="1"/>
  <c r="N153" i="3"/>
  <c r="AK153" i="3" s="1"/>
  <c r="P153" i="3"/>
  <c r="AM153" i="3" s="1"/>
  <c r="R153" i="3"/>
  <c r="AO153" i="3" s="1"/>
  <c r="T153" i="3"/>
  <c r="AQ153" i="3" s="1"/>
  <c r="V153" i="3"/>
  <c r="AS153" i="3" s="1"/>
  <c r="D154" i="3"/>
  <c r="AA154" i="3" s="1"/>
  <c r="F154" i="3"/>
  <c r="AC154" i="3" s="1"/>
  <c r="H154" i="3"/>
  <c r="AE154" i="3" s="1"/>
  <c r="J154" i="3"/>
  <c r="AG154" i="3" s="1"/>
  <c r="L154" i="3"/>
  <c r="AI154" i="3" s="1"/>
  <c r="N154" i="3"/>
  <c r="AK154" i="3" s="1"/>
  <c r="P154" i="3"/>
  <c r="AM154" i="3" s="1"/>
  <c r="R154" i="3"/>
  <c r="AO154" i="3" s="1"/>
  <c r="T154" i="3"/>
  <c r="AQ154" i="3" s="1"/>
  <c r="V154" i="3"/>
  <c r="AS154" i="3" s="1"/>
  <c r="D155" i="3"/>
  <c r="AA155" i="3" s="1"/>
  <c r="F155" i="3"/>
  <c r="AC155" i="3" s="1"/>
  <c r="H155" i="3"/>
  <c r="AE155" i="3" s="1"/>
  <c r="J155" i="3"/>
  <c r="AG155" i="3" s="1"/>
  <c r="L155" i="3"/>
  <c r="AI155" i="3" s="1"/>
  <c r="N155" i="3"/>
  <c r="AK155" i="3" s="1"/>
  <c r="P155" i="3"/>
  <c r="AM155" i="3" s="1"/>
  <c r="R155" i="3"/>
  <c r="AO155" i="3" s="1"/>
  <c r="T155" i="3"/>
  <c r="AQ155" i="3" s="1"/>
  <c r="V155" i="3"/>
  <c r="AS155" i="3" s="1"/>
  <c r="D156" i="3"/>
  <c r="AA156" i="3" s="1"/>
  <c r="F156" i="3"/>
  <c r="AC156" i="3" s="1"/>
  <c r="H156" i="3"/>
  <c r="AE156" i="3" s="1"/>
  <c r="J156" i="3"/>
  <c r="AG156" i="3" s="1"/>
  <c r="L156" i="3"/>
  <c r="AI156" i="3" s="1"/>
  <c r="N156" i="3"/>
  <c r="AK156" i="3" s="1"/>
  <c r="P156" i="3"/>
  <c r="AM156" i="3" s="1"/>
  <c r="R156" i="3"/>
  <c r="AO156" i="3" s="1"/>
  <c r="T156" i="3"/>
  <c r="AQ156" i="3" s="1"/>
  <c r="V156" i="3"/>
  <c r="AS156" i="3" s="1"/>
  <c r="D157" i="3"/>
  <c r="AA157" i="3" s="1"/>
  <c r="F157" i="3"/>
  <c r="AC157" i="3" s="1"/>
  <c r="H157" i="3"/>
  <c r="AE157" i="3" s="1"/>
  <c r="J157" i="3"/>
  <c r="AG157" i="3" s="1"/>
  <c r="L157" i="3"/>
  <c r="AI157" i="3" s="1"/>
  <c r="N157" i="3"/>
  <c r="AK157" i="3" s="1"/>
  <c r="P157" i="3"/>
  <c r="AM157" i="3" s="1"/>
  <c r="R157" i="3"/>
  <c r="AO157" i="3" s="1"/>
  <c r="T157" i="3"/>
  <c r="AQ157" i="3" s="1"/>
  <c r="V157" i="3"/>
  <c r="AS157" i="3" s="1"/>
  <c r="D158" i="3"/>
  <c r="AA158" i="3" s="1"/>
  <c r="F158" i="3"/>
  <c r="AC158" i="3" s="1"/>
  <c r="H158" i="3"/>
  <c r="AE158" i="3" s="1"/>
  <c r="J158" i="3"/>
  <c r="AG158" i="3" s="1"/>
  <c r="L158" i="3"/>
  <c r="AI158" i="3" s="1"/>
  <c r="N158" i="3"/>
  <c r="AK158" i="3" s="1"/>
  <c r="P158" i="3"/>
  <c r="AM158" i="3" s="1"/>
  <c r="R158" i="3"/>
  <c r="AO158" i="3" s="1"/>
  <c r="T158" i="3"/>
  <c r="AQ158" i="3" s="1"/>
  <c r="V158" i="3"/>
  <c r="AS158" i="3" s="1"/>
  <c r="D159" i="3"/>
  <c r="AA159" i="3" s="1"/>
  <c r="F159" i="3"/>
  <c r="AC159" i="3" s="1"/>
  <c r="H159" i="3"/>
  <c r="AE159" i="3" s="1"/>
  <c r="J159" i="3"/>
  <c r="AG159" i="3" s="1"/>
  <c r="L159" i="3"/>
  <c r="AI159" i="3" s="1"/>
  <c r="N159" i="3"/>
  <c r="AK159" i="3" s="1"/>
  <c r="P159" i="3"/>
  <c r="AM159" i="3" s="1"/>
  <c r="R159" i="3"/>
  <c r="AO159" i="3" s="1"/>
  <c r="T159" i="3"/>
  <c r="AQ159" i="3" s="1"/>
  <c r="V159" i="3"/>
  <c r="AS159" i="3" s="1"/>
  <c r="D160" i="3"/>
  <c r="AA160" i="3" s="1"/>
  <c r="F160" i="3"/>
  <c r="AC160" i="3" s="1"/>
  <c r="H160" i="3"/>
  <c r="AE160" i="3" s="1"/>
  <c r="J160" i="3"/>
  <c r="AG160" i="3" s="1"/>
  <c r="L160" i="3"/>
  <c r="AI160" i="3" s="1"/>
  <c r="N160" i="3"/>
  <c r="AK160" i="3" s="1"/>
  <c r="P160" i="3"/>
  <c r="AM160" i="3" s="1"/>
  <c r="R160" i="3"/>
  <c r="AO160" i="3" s="1"/>
  <c r="T160" i="3"/>
  <c r="AQ160" i="3" s="1"/>
  <c r="V160" i="3"/>
  <c r="AS160" i="3" s="1"/>
  <c r="D161" i="3"/>
  <c r="AA161" i="3" s="1"/>
  <c r="F161" i="3"/>
  <c r="AC161" i="3" s="1"/>
  <c r="H161" i="3"/>
  <c r="AE161" i="3" s="1"/>
  <c r="J161" i="3"/>
  <c r="AG161" i="3" s="1"/>
  <c r="L161" i="3"/>
  <c r="AI161" i="3" s="1"/>
  <c r="N161" i="3"/>
  <c r="AK161" i="3" s="1"/>
  <c r="P161" i="3"/>
  <c r="AM161" i="3" s="1"/>
  <c r="R161" i="3"/>
  <c r="AO161" i="3" s="1"/>
  <c r="T161" i="3"/>
  <c r="AQ161" i="3" s="1"/>
  <c r="V161" i="3"/>
  <c r="AS161" i="3" s="1"/>
  <c r="C142" i="3"/>
  <c r="Z142" i="3" s="1"/>
  <c r="C144" i="3"/>
  <c r="Z144" i="3" s="1"/>
  <c r="C146" i="3"/>
  <c r="Z146" i="3" s="1"/>
  <c r="H141" i="3"/>
  <c r="AE141" i="3" s="1"/>
  <c r="P141" i="3"/>
  <c r="AM141" i="3" s="1"/>
  <c r="D142" i="3"/>
  <c r="AA142" i="3" s="1"/>
  <c r="L142" i="3"/>
  <c r="AI142" i="3" s="1"/>
  <c r="T142" i="3"/>
  <c r="AQ142" i="3" s="1"/>
  <c r="H143" i="3"/>
  <c r="AE143" i="3" s="1"/>
  <c r="P143" i="3"/>
  <c r="AM143" i="3" s="1"/>
  <c r="D144" i="3"/>
  <c r="AA144" i="3" s="1"/>
  <c r="L144" i="3"/>
  <c r="AI144" i="3" s="1"/>
  <c r="T144" i="3"/>
  <c r="AQ144" i="3" s="1"/>
  <c r="H145" i="3"/>
  <c r="AE145" i="3" s="1"/>
  <c r="P145" i="3"/>
  <c r="AM145" i="3" s="1"/>
  <c r="D146" i="3"/>
  <c r="AA146" i="3" s="1"/>
  <c r="L146" i="3"/>
  <c r="AI146" i="3" s="1"/>
  <c r="T146" i="3"/>
  <c r="AQ146" i="3" s="1"/>
  <c r="H147" i="3"/>
  <c r="AE147" i="3" s="1"/>
  <c r="P147" i="3"/>
  <c r="AM147" i="3" s="1"/>
  <c r="D148" i="3"/>
  <c r="AA148" i="3" s="1"/>
  <c r="L148" i="3"/>
  <c r="AI148" i="3" s="1"/>
  <c r="T148" i="3"/>
  <c r="AQ148" i="3" s="1"/>
  <c r="H149" i="3"/>
  <c r="AE149" i="3" s="1"/>
  <c r="O149" i="3"/>
  <c r="AL149" i="3" s="1"/>
  <c r="S149" i="3"/>
  <c r="AP149" i="3" s="1"/>
  <c r="W149" i="3"/>
  <c r="AT149" i="3" s="1"/>
  <c r="G150" i="3"/>
  <c r="AD150" i="3" s="1"/>
  <c r="K150" i="3"/>
  <c r="AH150" i="3" s="1"/>
  <c r="O150" i="3"/>
  <c r="AL150" i="3" s="1"/>
  <c r="S150" i="3"/>
  <c r="AP150" i="3" s="1"/>
  <c r="W150" i="3"/>
  <c r="AT150" i="3" s="1"/>
  <c r="G151" i="3"/>
  <c r="AD151" i="3" s="1"/>
  <c r="K151" i="3"/>
  <c r="AH151" i="3" s="1"/>
  <c r="O151" i="3"/>
  <c r="AL151" i="3" s="1"/>
  <c r="S151" i="3"/>
  <c r="AP151" i="3" s="1"/>
  <c r="W151" i="3"/>
  <c r="AT151" i="3" s="1"/>
  <c r="G152" i="3"/>
  <c r="AD152" i="3" s="1"/>
  <c r="K152" i="3"/>
  <c r="AH152" i="3" s="1"/>
  <c r="O152" i="3"/>
  <c r="AL152" i="3" s="1"/>
  <c r="S152" i="3"/>
  <c r="AP152" i="3" s="1"/>
  <c r="W152" i="3"/>
  <c r="AT152" i="3" s="1"/>
  <c r="G153" i="3"/>
  <c r="AD153" i="3" s="1"/>
  <c r="K153" i="3"/>
  <c r="AH153" i="3" s="1"/>
  <c r="O153" i="3"/>
  <c r="AL153" i="3" s="1"/>
  <c r="S153" i="3"/>
  <c r="AP153" i="3" s="1"/>
  <c r="W153" i="3"/>
  <c r="AT153" i="3" s="1"/>
  <c r="G154" i="3"/>
  <c r="AD154" i="3" s="1"/>
  <c r="K154" i="3"/>
  <c r="AH154" i="3" s="1"/>
  <c r="O154" i="3"/>
  <c r="AL154" i="3" s="1"/>
  <c r="S154" i="3"/>
  <c r="AP154" i="3" s="1"/>
  <c r="W154" i="3"/>
  <c r="AT154" i="3" s="1"/>
  <c r="G155" i="3"/>
  <c r="AD155" i="3" s="1"/>
  <c r="K155" i="3"/>
  <c r="AH155" i="3" s="1"/>
  <c r="O155" i="3"/>
  <c r="AL155" i="3" s="1"/>
  <c r="S155" i="3"/>
  <c r="AP155" i="3" s="1"/>
  <c r="W155" i="3"/>
  <c r="AT155" i="3" s="1"/>
  <c r="G156" i="3"/>
  <c r="AD156" i="3" s="1"/>
  <c r="K156" i="3"/>
  <c r="AH156" i="3" s="1"/>
  <c r="O156" i="3"/>
  <c r="AL156" i="3" s="1"/>
  <c r="S156" i="3"/>
  <c r="AP156" i="3" s="1"/>
  <c r="W156" i="3"/>
  <c r="AT156" i="3" s="1"/>
  <c r="G157" i="3"/>
  <c r="AD157" i="3" s="1"/>
  <c r="K157" i="3"/>
  <c r="AH157" i="3" s="1"/>
  <c r="O157" i="3"/>
  <c r="AL157" i="3" s="1"/>
  <c r="S157" i="3"/>
  <c r="AP157" i="3" s="1"/>
  <c r="W157" i="3"/>
  <c r="AT157" i="3" s="1"/>
  <c r="G158" i="3"/>
  <c r="AD158" i="3" s="1"/>
  <c r="K158" i="3"/>
  <c r="AH158" i="3" s="1"/>
  <c r="O158" i="3"/>
  <c r="AL158" i="3" s="1"/>
  <c r="S158" i="3"/>
  <c r="AP158" i="3" s="1"/>
  <c r="W158" i="3"/>
  <c r="AT158" i="3" s="1"/>
  <c r="G159" i="3"/>
  <c r="AD159" i="3" s="1"/>
  <c r="K159" i="3"/>
  <c r="AH159" i="3" s="1"/>
  <c r="O159" i="3"/>
  <c r="AL159" i="3" s="1"/>
  <c r="S159" i="3"/>
  <c r="AP159" i="3" s="1"/>
  <c r="W159" i="3"/>
  <c r="AT159" i="3" s="1"/>
  <c r="G160" i="3"/>
  <c r="AD160" i="3" s="1"/>
  <c r="K160" i="3"/>
  <c r="AH160" i="3" s="1"/>
  <c r="O160" i="3"/>
  <c r="AL160" i="3" s="1"/>
  <c r="S160" i="3"/>
  <c r="AP160" i="3" s="1"/>
  <c r="W160" i="3"/>
  <c r="AT160" i="3" s="1"/>
  <c r="G161" i="3"/>
  <c r="AD161" i="3" s="1"/>
  <c r="K161" i="3"/>
  <c r="AH161" i="3" s="1"/>
  <c r="O161" i="3"/>
  <c r="AL161" i="3" s="1"/>
  <c r="S161" i="3"/>
  <c r="AP161" i="3" s="1"/>
  <c r="W161" i="3"/>
  <c r="AT161" i="3" s="1"/>
  <c r="C145" i="3"/>
  <c r="Z145" i="3" s="1"/>
  <c r="C148" i="3"/>
  <c r="Z148" i="3" s="1"/>
  <c r="C150" i="3"/>
  <c r="Z150" i="3" s="1"/>
  <c r="C152" i="3"/>
  <c r="Z152" i="3" s="1"/>
  <c r="C154" i="3"/>
  <c r="Z154" i="3" s="1"/>
  <c r="C156" i="3"/>
  <c r="Z156" i="3" s="1"/>
  <c r="C158" i="3"/>
  <c r="Z158" i="3" s="1"/>
  <c r="C160" i="3"/>
  <c r="Z160" i="3" s="1"/>
  <c r="C141" i="3"/>
  <c r="Z141" i="3" s="1"/>
  <c r="E115" i="3"/>
  <c r="AB115" i="3" s="1"/>
  <c r="G115" i="3"/>
  <c r="AD115" i="3" s="1"/>
  <c r="I115" i="3"/>
  <c r="AF115" i="3" s="1"/>
  <c r="K115" i="3"/>
  <c r="AH115" i="3" s="1"/>
  <c r="M115" i="3"/>
  <c r="AJ115" i="3" s="1"/>
  <c r="O115" i="3"/>
  <c r="AL115" i="3" s="1"/>
  <c r="Q115" i="3"/>
  <c r="AN115" i="3" s="1"/>
  <c r="S115" i="3"/>
  <c r="AP115" i="3" s="1"/>
  <c r="U115" i="3"/>
  <c r="AR115" i="3" s="1"/>
  <c r="W115" i="3"/>
  <c r="AT115" i="3" s="1"/>
  <c r="E116" i="3"/>
  <c r="AB116" i="3" s="1"/>
  <c r="G116" i="3"/>
  <c r="AD116" i="3" s="1"/>
  <c r="I116" i="3"/>
  <c r="AF116" i="3" s="1"/>
  <c r="K116" i="3"/>
  <c r="AH116" i="3" s="1"/>
  <c r="M116" i="3"/>
  <c r="AJ116" i="3" s="1"/>
  <c r="O116" i="3"/>
  <c r="AL116" i="3" s="1"/>
  <c r="Q116" i="3"/>
  <c r="AN116" i="3" s="1"/>
  <c r="S116" i="3"/>
  <c r="AP116" i="3" s="1"/>
  <c r="U116" i="3"/>
  <c r="AR116" i="3" s="1"/>
  <c r="W116" i="3"/>
  <c r="AT116" i="3" s="1"/>
  <c r="E117" i="3"/>
  <c r="AB117" i="3" s="1"/>
  <c r="G117" i="3"/>
  <c r="AD117" i="3" s="1"/>
  <c r="I117" i="3"/>
  <c r="AF117" i="3" s="1"/>
  <c r="K117" i="3"/>
  <c r="AH117" i="3" s="1"/>
  <c r="M117" i="3"/>
  <c r="AJ117" i="3" s="1"/>
  <c r="O117" i="3"/>
  <c r="AL117" i="3" s="1"/>
  <c r="Q117" i="3"/>
  <c r="AN117" i="3" s="1"/>
  <c r="S117" i="3"/>
  <c r="AP117" i="3" s="1"/>
  <c r="U117" i="3"/>
  <c r="AR117" i="3" s="1"/>
  <c r="W117" i="3"/>
  <c r="AT117" i="3" s="1"/>
  <c r="E118" i="3"/>
  <c r="AB118" i="3" s="1"/>
  <c r="G118" i="3"/>
  <c r="AD118" i="3" s="1"/>
  <c r="I118" i="3"/>
  <c r="AF118" i="3" s="1"/>
  <c r="K118" i="3"/>
  <c r="AH118" i="3" s="1"/>
  <c r="M118" i="3"/>
  <c r="AJ118" i="3" s="1"/>
  <c r="O118" i="3"/>
  <c r="AL118" i="3" s="1"/>
  <c r="Q118" i="3"/>
  <c r="AN118" i="3" s="1"/>
  <c r="S118" i="3"/>
  <c r="AP118" i="3" s="1"/>
  <c r="U118" i="3"/>
  <c r="AR118" i="3" s="1"/>
  <c r="W118" i="3"/>
  <c r="AT118" i="3" s="1"/>
  <c r="E119" i="3"/>
  <c r="AB119" i="3" s="1"/>
  <c r="G119" i="3"/>
  <c r="AD119" i="3" s="1"/>
  <c r="I119" i="3"/>
  <c r="AF119" i="3" s="1"/>
  <c r="K119" i="3"/>
  <c r="AH119" i="3" s="1"/>
  <c r="M119" i="3"/>
  <c r="AJ119" i="3" s="1"/>
  <c r="O119" i="3"/>
  <c r="AL119" i="3" s="1"/>
  <c r="Q119" i="3"/>
  <c r="AN119" i="3" s="1"/>
  <c r="S119" i="3"/>
  <c r="AP119" i="3" s="1"/>
  <c r="U119" i="3"/>
  <c r="AR119" i="3" s="1"/>
  <c r="W119" i="3"/>
  <c r="AT119" i="3" s="1"/>
  <c r="E120" i="3"/>
  <c r="AB120" i="3" s="1"/>
  <c r="G120" i="3"/>
  <c r="AD120" i="3" s="1"/>
  <c r="I120" i="3"/>
  <c r="AF120" i="3" s="1"/>
  <c r="K120" i="3"/>
  <c r="AH120" i="3" s="1"/>
  <c r="M120" i="3"/>
  <c r="AJ120" i="3" s="1"/>
  <c r="O120" i="3"/>
  <c r="AL120" i="3" s="1"/>
  <c r="Q120" i="3"/>
  <c r="AN120" i="3" s="1"/>
  <c r="S120" i="3"/>
  <c r="AP120" i="3" s="1"/>
  <c r="U120" i="3"/>
  <c r="AR120" i="3" s="1"/>
  <c r="W120" i="3"/>
  <c r="AT120" i="3" s="1"/>
  <c r="E121" i="3"/>
  <c r="AB121" i="3" s="1"/>
  <c r="G121" i="3"/>
  <c r="AD121" i="3" s="1"/>
  <c r="I121" i="3"/>
  <c r="AF121" i="3" s="1"/>
  <c r="K121" i="3"/>
  <c r="AH121" i="3" s="1"/>
  <c r="M121" i="3"/>
  <c r="AJ121" i="3" s="1"/>
  <c r="O121" i="3"/>
  <c r="AL121" i="3" s="1"/>
  <c r="Q121" i="3"/>
  <c r="AN121" i="3" s="1"/>
  <c r="S121" i="3"/>
  <c r="AP121" i="3" s="1"/>
  <c r="U121" i="3"/>
  <c r="AR121" i="3" s="1"/>
  <c r="W121" i="3"/>
  <c r="AT121" i="3" s="1"/>
  <c r="E122" i="3"/>
  <c r="AB122" i="3" s="1"/>
  <c r="G122" i="3"/>
  <c r="AD122" i="3" s="1"/>
  <c r="I122" i="3"/>
  <c r="AF122" i="3" s="1"/>
  <c r="K122" i="3"/>
  <c r="AH122" i="3" s="1"/>
  <c r="M122" i="3"/>
  <c r="AJ122" i="3" s="1"/>
  <c r="O122" i="3"/>
  <c r="AL122" i="3" s="1"/>
  <c r="Q122" i="3"/>
  <c r="AN122" i="3" s="1"/>
  <c r="S122" i="3"/>
  <c r="AP122" i="3" s="1"/>
  <c r="U122" i="3"/>
  <c r="AR122" i="3" s="1"/>
  <c r="W122" i="3"/>
  <c r="AT122" i="3" s="1"/>
  <c r="E123" i="3"/>
  <c r="AB123" i="3" s="1"/>
  <c r="G123" i="3"/>
  <c r="AD123" i="3" s="1"/>
  <c r="I123" i="3"/>
  <c r="AF123" i="3" s="1"/>
  <c r="K123" i="3"/>
  <c r="AH123" i="3" s="1"/>
  <c r="M123" i="3"/>
  <c r="AJ123" i="3" s="1"/>
  <c r="O123" i="3"/>
  <c r="AL123" i="3" s="1"/>
  <c r="Q123" i="3"/>
  <c r="AN123" i="3" s="1"/>
  <c r="S123" i="3"/>
  <c r="AP123" i="3" s="1"/>
  <c r="U123" i="3"/>
  <c r="AR123" i="3" s="1"/>
  <c r="W123" i="3"/>
  <c r="AT123" i="3" s="1"/>
  <c r="E124" i="3"/>
  <c r="AB124" i="3" s="1"/>
  <c r="G124" i="3"/>
  <c r="AD124" i="3" s="1"/>
  <c r="I124" i="3"/>
  <c r="AF124" i="3" s="1"/>
  <c r="K124" i="3"/>
  <c r="AH124" i="3" s="1"/>
  <c r="M124" i="3"/>
  <c r="AJ124" i="3" s="1"/>
  <c r="O124" i="3"/>
  <c r="AL124" i="3" s="1"/>
  <c r="Q124" i="3"/>
  <c r="AN124" i="3" s="1"/>
  <c r="S124" i="3"/>
  <c r="AP124" i="3" s="1"/>
  <c r="U124" i="3"/>
  <c r="AR124" i="3" s="1"/>
  <c r="W124" i="3"/>
  <c r="AT124" i="3" s="1"/>
  <c r="E125" i="3"/>
  <c r="AB125" i="3" s="1"/>
  <c r="G125" i="3"/>
  <c r="AD125" i="3" s="1"/>
  <c r="I125" i="3"/>
  <c r="AF125" i="3" s="1"/>
  <c r="K125" i="3"/>
  <c r="AH125" i="3" s="1"/>
  <c r="M125" i="3"/>
  <c r="AJ125" i="3" s="1"/>
  <c r="O125" i="3"/>
  <c r="AL125" i="3" s="1"/>
  <c r="Q125" i="3"/>
  <c r="AN125" i="3" s="1"/>
  <c r="S125" i="3"/>
  <c r="AP125" i="3" s="1"/>
  <c r="U125" i="3"/>
  <c r="AR125" i="3" s="1"/>
  <c r="W125" i="3"/>
  <c r="AT125" i="3" s="1"/>
  <c r="E126" i="3"/>
  <c r="AB126" i="3" s="1"/>
  <c r="G126" i="3"/>
  <c r="AD126" i="3" s="1"/>
  <c r="I126" i="3"/>
  <c r="AF126" i="3" s="1"/>
  <c r="K126" i="3"/>
  <c r="AH126" i="3" s="1"/>
  <c r="M126" i="3"/>
  <c r="AJ126" i="3" s="1"/>
  <c r="O126" i="3"/>
  <c r="AL126" i="3" s="1"/>
  <c r="Q126" i="3"/>
  <c r="AN126" i="3" s="1"/>
  <c r="S126" i="3"/>
  <c r="AP126" i="3" s="1"/>
  <c r="U126" i="3"/>
  <c r="AR126" i="3" s="1"/>
  <c r="W126" i="3"/>
  <c r="AT126" i="3" s="1"/>
  <c r="E127" i="3"/>
  <c r="AB127" i="3" s="1"/>
  <c r="G127" i="3"/>
  <c r="AD127" i="3" s="1"/>
  <c r="I127" i="3"/>
  <c r="AF127" i="3" s="1"/>
  <c r="K127" i="3"/>
  <c r="AH127" i="3" s="1"/>
  <c r="M127" i="3"/>
  <c r="AJ127" i="3" s="1"/>
  <c r="O127" i="3"/>
  <c r="AL127" i="3" s="1"/>
  <c r="Q127" i="3"/>
  <c r="AN127" i="3" s="1"/>
  <c r="S127" i="3"/>
  <c r="AP127" i="3" s="1"/>
  <c r="U127" i="3"/>
  <c r="AR127" i="3" s="1"/>
  <c r="W127" i="3"/>
  <c r="AT127" i="3" s="1"/>
  <c r="E128" i="3"/>
  <c r="AB128" i="3" s="1"/>
  <c r="G128" i="3"/>
  <c r="AD128" i="3" s="1"/>
  <c r="I128" i="3"/>
  <c r="AF128" i="3" s="1"/>
  <c r="K128" i="3"/>
  <c r="AH128" i="3" s="1"/>
  <c r="M128" i="3"/>
  <c r="AJ128" i="3" s="1"/>
  <c r="O128" i="3"/>
  <c r="AL128" i="3" s="1"/>
  <c r="Q128" i="3"/>
  <c r="AN128" i="3" s="1"/>
  <c r="S128" i="3"/>
  <c r="AP128" i="3" s="1"/>
  <c r="U128" i="3"/>
  <c r="AR128" i="3" s="1"/>
  <c r="W128" i="3"/>
  <c r="AT128" i="3" s="1"/>
  <c r="E129" i="3"/>
  <c r="AB129" i="3" s="1"/>
  <c r="G129" i="3"/>
  <c r="AD129" i="3" s="1"/>
  <c r="I129" i="3"/>
  <c r="AF129" i="3" s="1"/>
  <c r="K129" i="3"/>
  <c r="AH129" i="3" s="1"/>
  <c r="M129" i="3"/>
  <c r="AJ129" i="3" s="1"/>
  <c r="O129" i="3"/>
  <c r="AL129" i="3" s="1"/>
  <c r="Q129" i="3"/>
  <c r="AN129" i="3" s="1"/>
  <c r="S129" i="3"/>
  <c r="AP129" i="3" s="1"/>
  <c r="U129" i="3"/>
  <c r="AR129" i="3" s="1"/>
  <c r="W129" i="3"/>
  <c r="AT129" i="3" s="1"/>
  <c r="E130" i="3"/>
  <c r="AB130" i="3" s="1"/>
  <c r="G130" i="3"/>
  <c r="AD130" i="3" s="1"/>
  <c r="I130" i="3"/>
  <c r="AF130" i="3" s="1"/>
  <c r="K130" i="3"/>
  <c r="AH130" i="3" s="1"/>
  <c r="M130" i="3"/>
  <c r="AJ130" i="3" s="1"/>
  <c r="O130" i="3"/>
  <c r="AL130" i="3" s="1"/>
  <c r="Q130" i="3"/>
  <c r="AN130" i="3" s="1"/>
  <c r="S130" i="3"/>
  <c r="AP130" i="3" s="1"/>
  <c r="U130" i="3"/>
  <c r="AR130" i="3" s="1"/>
  <c r="W130" i="3"/>
  <c r="AT130" i="3" s="1"/>
  <c r="E131" i="3"/>
  <c r="AB131" i="3" s="1"/>
  <c r="G131" i="3"/>
  <c r="AD131" i="3" s="1"/>
  <c r="I131" i="3"/>
  <c r="AF131" i="3" s="1"/>
  <c r="K131" i="3"/>
  <c r="AH131" i="3" s="1"/>
  <c r="M131" i="3"/>
  <c r="AJ131" i="3" s="1"/>
  <c r="O131" i="3"/>
  <c r="AL131" i="3" s="1"/>
  <c r="Q131" i="3"/>
  <c r="AN131" i="3" s="1"/>
  <c r="S131" i="3"/>
  <c r="AP131" i="3" s="1"/>
  <c r="U131" i="3"/>
  <c r="AR131" i="3" s="1"/>
  <c r="W131" i="3"/>
  <c r="AT131" i="3" s="1"/>
  <c r="E132" i="3"/>
  <c r="AB132" i="3" s="1"/>
  <c r="G132" i="3"/>
  <c r="AD132" i="3" s="1"/>
  <c r="I132" i="3"/>
  <c r="AF132" i="3" s="1"/>
  <c r="K132" i="3"/>
  <c r="AH132" i="3" s="1"/>
  <c r="M132" i="3"/>
  <c r="AJ132" i="3" s="1"/>
  <c r="O132" i="3"/>
  <c r="AL132" i="3" s="1"/>
  <c r="Q132" i="3"/>
  <c r="AN132" i="3" s="1"/>
  <c r="S132" i="3"/>
  <c r="AP132" i="3" s="1"/>
  <c r="U132" i="3"/>
  <c r="AR132" i="3" s="1"/>
  <c r="W132" i="3"/>
  <c r="AT132" i="3" s="1"/>
  <c r="E133" i="3"/>
  <c r="AB133" i="3" s="1"/>
  <c r="G133" i="3"/>
  <c r="AD133" i="3" s="1"/>
  <c r="I133" i="3"/>
  <c r="AF133" i="3" s="1"/>
  <c r="K133" i="3"/>
  <c r="AH133" i="3" s="1"/>
  <c r="M133" i="3"/>
  <c r="AJ133" i="3" s="1"/>
  <c r="O133" i="3"/>
  <c r="AL133" i="3" s="1"/>
  <c r="Q133" i="3"/>
  <c r="AN133" i="3" s="1"/>
  <c r="S133" i="3"/>
  <c r="AP133" i="3" s="1"/>
  <c r="U133" i="3"/>
  <c r="AR133" i="3" s="1"/>
  <c r="W133" i="3"/>
  <c r="AT133" i="3" s="1"/>
  <c r="E134" i="3"/>
  <c r="AB134" i="3" s="1"/>
  <c r="G134" i="3"/>
  <c r="AD134" i="3" s="1"/>
  <c r="I134" i="3"/>
  <c r="AF134" i="3" s="1"/>
  <c r="K134" i="3"/>
  <c r="AH134" i="3" s="1"/>
  <c r="M134" i="3"/>
  <c r="AJ134" i="3" s="1"/>
  <c r="O134" i="3"/>
  <c r="AL134" i="3" s="1"/>
  <c r="Q134" i="3"/>
  <c r="AN134" i="3" s="1"/>
  <c r="S134" i="3"/>
  <c r="AP134" i="3" s="1"/>
  <c r="U134" i="3"/>
  <c r="AR134" i="3" s="1"/>
  <c r="W134" i="3"/>
  <c r="AT134" i="3" s="1"/>
  <c r="E135" i="3"/>
  <c r="AB135" i="3" s="1"/>
  <c r="G135" i="3"/>
  <c r="AD135" i="3" s="1"/>
  <c r="I135" i="3"/>
  <c r="AF135" i="3" s="1"/>
  <c r="K135" i="3"/>
  <c r="AH135" i="3" s="1"/>
  <c r="M135" i="3"/>
  <c r="AJ135" i="3" s="1"/>
  <c r="O135" i="3"/>
  <c r="AL135" i="3" s="1"/>
  <c r="Q135" i="3"/>
  <c r="AN135" i="3" s="1"/>
  <c r="S135" i="3"/>
  <c r="AP135" i="3" s="1"/>
  <c r="U135" i="3"/>
  <c r="AR135" i="3" s="1"/>
  <c r="W135" i="3"/>
  <c r="AT135" i="3" s="1"/>
  <c r="C117" i="3"/>
  <c r="Z117" i="3" s="1"/>
  <c r="C119" i="3"/>
  <c r="Z119" i="3" s="1"/>
  <c r="C121" i="3"/>
  <c r="Z121" i="3" s="1"/>
  <c r="C123" i="3"/>
  <c r="Z123" i="3" s="1"/>
  <c r="C125" i="3"/>
  <c r="Z125" i="3" s="1"/>
  <c r="C127" i="3"/>
  <c r="Z127" i="3" s="1"/>
  <c r="C129" i="3"/>
  <c r="Z129" i="3" s="1"/>
  <c r="C131" i="3"/>
  <c r="Z131" i="3" s="1"/>
  <c r="C133" i="3"/>
  <c r="Z133" i="3" s="1"/>
  <c r="C135" i="3"/>
  <c r="Z135" i="3" s="1"/>
  <c r="D141" i="3"/>
  <c r="AA141" i="3" s="1"/>
  <c r="L141" i="3"/>
  <c r="AI141" i="3" s="1"/>
  <c r="T141" i="3"/>
  <c r="AQ141" i="3" s="1"/>
  <c r="H142" i="3"/>
  <c r="AE142" i="3" s="1"/>
  <c r="P142" i="3"/>
  <c r="AM142" i="3" s="1"/>
  <c r="D143" i="3"/>
  <c r="AA143" i="3" s="1"/>
  <c r="L143" i="3"/>
  <c r="AI143" i="3" s="1"/>
  <c r="T143" i="3"/>
  <c r="AQ143" i="3" s="1"/>
  <c r="H144" i="3"/>
  <c r="AE144" i="3" s="1"/>
  <c r="P144" i="3"/>
  <c r="AM144" i="3" s="1"/>
  <c r="D145" i="3"/>
  <c r="AA145" i="3" s="1"/>
  <c r="L145" i="3"/>
  <c r="AI145" i="3" s="1"/>
  <c r="T145" i="3"/>
  <c r="AQ145" i="3" s="1"/>
  <c r="H146" i="3"/>
  <c r="AE146" i="3" s="1"/>
  <c r="P146" i="3"/>
  <c r="AM146" i="3" s="1"/>
  <c r="D147" i="3"/>
  <c r="AA147" i="3" s="1"/>
  <c r="L147" i="3"/>
  <c r="AI147" i="3" s="1"/>
  <c r="T147" i="3"/>
  <c r="AQ147" i="3" s="1"/>
  <c r="H148" i="3"/>
  <c r="AE148" i="3" s="1"/>
  <c r="P148" i="3"/>
  <c r="AM148" i="3" s="1"/>
  <c r="D149" i="3"/>
  <c r="AA149" i="3" s="1"/>
  <c r="L149" i="3"/>
  <c r="AI149" i="3" s="1"/>
  <c r="Q149" i="3"/>
  <c r="AN149" i="3" s="1"/>
  <c r="U149" i="3"/>
  <c r="AR149" i="3" s="1"/>
  <c r="E150" i="3"/>
  <c r="AB150" i="3" s="1"/>
  <c r="I150" i="3"/>
  <c r="AF150" i="3" s="1"/>
  <c r="M150" i="3"/>
  <c r="AJ150" i="3" s="1"/>
  <c r="Q150" i="3"/>
  <c r="AN150" i="3" s="1"/>
  <c r="E151" i="3"/>
  <c r="AB151" i="3" s="1"/>
  <c r="M151" i="3"/>
  <c r="AJ151" i="3" s="1"/>
  <c r="U151" i="3"/>
  <c r="AR151" i="3" s="1"/>
  <c r="I152" i="3"/>
  <c r="AF152" i="3" s="1"/>
  <c r="Q152" i="3"/>
  <c r="AN152" i="3" s="1"/>
  <c r="E153" i="3"/>
  <c r="AB153" i="3" s="1"/>
  <c r="M153" i="3"/>
  <c r="AJ153" i="3" s="1"/>
  <c r="U153" i="3"/>
  <c r="AR153" i="3" s="1"/>
  <c r="I154" i="3"/>
  <c r="AF154" i="3" s="1"/>
  <c r="Q154" i="3"/>
  <c r="AN154" i="3" s="1"/>
  <c r="E155" i="3"/>
  <c r="AB155" i="3" s="1"/>
  <c r="M155" i="3"/>
  <c r="AJ155" i="3" s="1"/>
  <c r="U155" i="3"/>
  <c r="AR155" i="3" s="1"/>
  <c r="I156" i="3"/>
  <c r="AF156" i="3" s="1"/>
  <c r="Q156" i="3"/>
  <c r="AN156" i="3" s="1"/>
  <c r="E157" i="3"/>
  <c r="AB157" i="3" s="1"/>
  <c r="M157" i="3"/>
  <c r="AJ157" i="3" s="1"/>
  <c r="U157" i="3"/>
  <c r="AR157" i="3" s="1"/>
  <c r="I158" i="3"/>
  <c r="AF158" i="3" s="1"/>
  <c r="Q158" i="3"/>
  <c r="AN158" i="3" s="1"/>
  <c r="E159" i="3"/>
  <c r="AB159" i="3" s="1"/>
  <c r="M159" i="3"/>
  <c r="AJ159" i="3" s="1"/>
  <c r="U159" i="3"/>
  <c r="AR159" i="3" s="1"/>
  <c r="I160" i="3"/>
  <c r="AF160" i="3" s="1"/>
  <c r="Q160" i="3"/>
  <c r="AN160" i="3" s="1"/>
  <c r="E161" i="3"/>
  <c r="AB161" i="3" s="1"/>
  <c r="M161" i="3"/>
  <c r="AJ161" i="3" s="1"/>
  <c r="U161" i="3"/>
  <c r="AR161" i="3" s="1"/>
  <c r="C147" i="3"/>
  <c r="Z147" i="3" s="1"/>
  <c r="C151" i="3"/>
  <c r="Z151" i="3" s="1"/>
  <c r="C155" i="3"/>
  <c r="Z155" i="3" s="1"/>
  <c r="C159" i="3"/>
  <c r="Z159" i="3" s="1"/>
  <c r="D115" i="3"/>
  <c r="AA115" i="3" s="1"/>
  <c r="H115" i="3"/>
  <c r="AE115" i="3" s="1"/>
  <c r="L115" i="3"/>
  <c r="AI115" i="3" s="1"/>
  <c r="P115" i="3"/>
  <c r="AM115" i="3" s="1"/>
  <c r="T115" i="3"/>
  <c r="AQ115" i="3" s="1"/>
  <c r="D116" i="3"/>
  <c r="AA116" i="3" s="1"/>
  <c r="H116" i="3"/>
  <c r="AE116" i="3" s="1"/>
  <c r="L116" i="3"/>
  <c r="AI116" i="3" s="1"/>
  <c r="P116" i="3"/>
  <c r="AM116" i="3" s="1"/>
  <c r="T116" i="3"/>
  <c r="AQ116" i="3" s="1"/>
  <c r="D117" i="3"/>
  <c r="AA117" i="3" s="1"/>
  <c r="H117" i="3"/>
  <c r="AE117" i="3" s="1"/>
  <c r="L117" i="3"/>
  <c r="AI117" i="3" s="1"/>
  <c r="P117" i="3"/>
  <c r="AM117" i="3" s="1"/>
  <c r="T117" i="3"/>
  <c r="AQ117" i="3" s="1"/>
  <c r="D118" i="3"/>
  <c r="AA118" i="3" s="1"/>
  <c r="H118" i="3"/>
  <c r="AE118" i="3" s="1"/>
  <c r="L118" i="3"/>
  <c r="AI118" i="3" s="1"/>
  <c r="P118" i="3"/>
  <c r="AM118" i="3" s="1"/>
  <c r="T118" i="3"/>
  <c r="AQ118" i="3" s="1"/>
  <c r="D119" i="3"/>
  <c r="AA119" i="3" s="1"/>
  <c r="H119" i="3"/>
  <c r="AE119" i="3" s="1"/>
  <c r="L119" i="3"/>
  <c r="AI119" i="3" s="1"/>
  <c r="P119" i="3"/>
  <c r="AM119" i="3" s="1"/>
  <c r="T119" i="3"/>
  <c r="AQ119" i="3" s="1"/>
  <c r="D120" i="3"/>
  <c r="AA120" i="3" s="1"/>
  <c r="H120" i="3"/>
  <c r="AE120" i="3" s="1"/>
  <c r="L120" i="3"/>
  <c r="AI120" i="3" s="1"/>
  <c r="P120" i="3"/>
  <c r="AM120" i="3" s="1"/>
  <c r="T120" i="3"/>
  <c r="AQ120" i="3" s="1"/>
  <c r="D121" i="3"/>
  <c r="AA121" i="3" s="1"/>
  <c r="H121" i="3"/>
  <c r="AE121" i="3" s="1"/>
  <c r="L121" i="3"/>
  <c r="AI121" i="3" s="1"/>
  <c r="P121" i="3"/>
  <c r="AM121" i="3" s="1"/>
  <c r="T121" i="3"/>
  <c r="AQ121" i="3" s="1"/>
  <c r="D122" i="3"/>
  <c r="AA122" i="3" s="1"/>
  <c r="H122" i="3"/>
  <c r="AE122" i="3" s="1"/>
  <c r="L122" i="3"/>
  <c r="AI122" i="3" s="1"/>
  <c r="P122" i="3"/>
  <c r="AM122" i="3" s="1"/>
  <c r="T122" i="3"/>
  <c r="AQ122" i="3" s="1"/>
  <c r="D123" i="3"/>
  <c r="AA123" i="3" s="1"/>
  <c r="H123" i="3"/>
  <c r="AE123" i="3" s="1"/>
  <c r="L123" i="3"/>
  <c r="AI123" i="3" s="1"/>
  <c r="P123" i="3"/>
  <c r="AM123" i="3" s="1"/>
  <c r="T123" i="3"/>
  <c r="AQ123" i="3" s="1"/>
  <c r="D124" i="3"/>
  <c r="AA124" i="3" s="1"/>
  <c r="H124" i="3"/>
  <c r="AE124" i="3" s="1"/>
  <c r="L124" i="3"/>
  <c r="AI124" i="3" s="1"/>
  <c r="P124" i="3"/>
  <c r="AM124" i="3" s="1"/>
  <c r="T124" i="3"/>
  <c r="AQ124" i="3" s="1"/>
  <c r="D125" i="3"/>
  <c r="AA125" i="3" s="1"/>
  <c r="H125" i="3"/>
  <c r="AE125" i="3" s="1"/>
  <c r="L125" i="3"/>
  <c r="AI125" i="3" s="1"/>
  <c r="P125" i="3"/>
  <c r="AM125" i="3" s="1"/>
  <c r="T125" i="3"/>
  <c r="AQ125" i="3" s="1"/>
  <c r="D126" i="3"/>
  <c r="AA126" i="3" s="1"/>
  <c r="H126" i="3"/>
  <c r="AE126" i="3" s="1"/>
  <c r="L126" i="3"/>
  <c r="AI126" i="3" s="1"/>
  <c r="P126" i="3"/>
  <c r="AM126" i="3" s="1"/>
  <c r="T126" i="3"/>
  <c r="AQ126" i="3" s="1"/>
  <c r="D127" i="3"/>
  <c r="AA127" i="3" s="1"/>
  <c r="H127" i="3"/>
  <c r="AE127" i="3" s="1"/>
  <c r="L127" i="3"/>
  <c r="AI127" i="3" s="1"/>
  <c r="P127" i="3"/>
  <c r="AM127" i="3" s="1"/>
  <c r="T127" i="3"/>
  <c r="AQ127" i="3" s="1"/>
  <c r="D128" i="3"/>
  <c r="AA128" i="3" s="1"/>
  <c r="H128" i="3"/>
  <c r="AE128" i="3" s="1"/>
  <c r="L128" i="3"/>
  <c r="AI128" i="3" s="1"/>
  <c r="P128" i="3"/>
  <c r="AM128" i="3" s="1"/>
  <c r="T128" i="3"/>
  <c r="AQ128" i="3" s="1"/>
  <c r="D129" i="3"/>
  <c r="AA129" i="3" s="1"/>
  <c r="H129" i="3"/>
  <c r="AE129" i="3" s="1"/>
  <c r="L129" i="3"/>
  <c r="AI129" i="3" s="1"/>
  <c r="P129" i="3"/>
  <c r="AM129" i="3" s="1"/>
  <c r="T129" i="3"/>
  <c r="AQ129" i="3" s="1"/>
  <c r="D130" i="3"/>
  <c r="AA130" i="3" s="1"/>
  <c r="H130" i="3"/>
  <c r="AE130" i="3" s="1"/>
  <c r="L130" i="3"/>
  <c r="AI130" i="3" s="1"/>
  <c r="P130" i="3"/>
  <c r="AM130" i="3" s="1"/>
  <c r="T130" i="3"/>
  <c r="AQ130" i="3" s="1"/>
  <c r="D131" i="3"/>
  <c r="AA131" i="3" s="1"/>
  <c r="H131" i="3"/>
  <c r="AE131" i="3" s="1"/>
  <c r="L131" i="3"/>
  <c r="AI131" i="3" s="1"/>
  <c r="P131" i="3"/>
  <c r="AM131" i="3" s="1"/>
  <c r="T131" i="3"/>
  <c r="AQ131" i="3" s="1"/>
  <c r="D132" i="3"/>
  <c r="AA132" i="3" s="1"/>
  <c r="H132" i="3"/>
  <c r="AE132" i="3" s="1"/>
  <c r="L132" i="3"/>
  <c r="AI132" i="3" s="1"/>
  <c r="P132" i="3"/>
  <c r="AM132" i="3" s="1"/>
  <c r="T132" i="3"/>
  <c r="AQ132" i="3" s="1"/>
  <c r="D133" i="3"/>
  <c r="AA133" i="3" s="1"/>
  <c r="H133" i="3"/>
  <c r="AE133" i="3" s="1"/>
  <c r="L133" i="3"/>
  <c r="AI133" i="3" s="1"/>
  <c r="P133" i="3"/>
  <c r="AM133" i="3" s="1"/>
  <c r="T133" i="3"/>
  <c r="AQ133" i="3" s="1"/>
  <c r="D134" i="3"/>
  <c r="AA134" i="3" s="1"/>
  <c r="H134" i="3"/>
  <c r="AE134" i="3" s="1"/>
  <c r="L134" i="3"/>
  <c r="AI134" i="3" s="1"/>
  <c r="P134" i="3"/>
  <c r="AM134" i="3" s="1"/>
  <c r="T134" i="3"/>
  <c r="AQ134" i="3" s="1"/>
  <c r="D135" i="3"/>
  <c r="AA135" i="3" s="1"/>
  <c r="H135" i="3"/>
  <c r="AE135" i="3" s="1"/>
  <c r="L135" i="3"/>
  <c r="AI135" i="3" s="1"/>
  <c r="P135" i="3"/>
  <c r="AM135" i="3" s="1"/>
  <c r="T135" i="3"/>
  <c r="AQ135" i="3" s="1"/>
  <c r="C116" i="3"/>
  <c r="Z116" i="3" s="1"/>
  <c r="C120" i="3"/>
  <c r="Z120" i="3" s="1"/>
  <c r="C124" i="3"/>
  <c r="Z124" i="3" s="1"/>
  <c r="C128" i="3"/>
  <c r="Z128" i="3" s="1"/>
  <c r="C132" i="3"/>
  <c r="Z132" i="3" s="1"/>
  <c r="C115" i="3"/>
  <c r="Z115" i="3" s="1"/>
  <c r="U150" i="3"/>
  <c r="AR150" i="3" s="1"/>
  <c r="I151" i="3"/>
  <c r="AF151" i="3" s="1"/>
  <c r="Q151" i="3"/>
  <c r="AN151" i="3" s="1"/>
  <c r="E152" i="3"/>
  <c r="AB152" i="3" s="1"/>
  <c r="M152" i="3"/>
  <c r="AJ152" i="3" s="1"/>
  <c r="U152" i="3"/>
  <c r="AR152" i="3" s="1"/>
  <c r="I153" i="3"/>
  <c r="AF153" i="3" s="1"/>
  <c r="Q153" i="3"/>
  <c r="AN153" i="3" s="1"/>
  <c r="E154" i="3"/>
  <c r="AB154" i="3" s="1"/>
  <c r="M154" i="3"/>
  <c r="AJ154" i="3" s="1"/>
  <c r="U154" i="3"/>
  <c r="AR154" i="3" s="1"/>
  <c r="I155" i="3"/>
  <c r="AF155" i="3" s="1"/>
  <c r="Q155" i="3"/>
  <c r="AN155" i="3" s="1"/>
  <c r="E156" i="3"/>
  <c r="AB156" i="3" s="1"/>
  <c r="M156" i="3"/>
  <c r="AJ156" i="3" s="1"/>
  <c r="U156" i="3"/>
  <c r="AR156" i="3" s="1"/>
  <c r="I157" i="3"/>
  <c r="AF157" i="3" s="1"/>
  <c r="Q157" i="3"/>
  <c r="AN157" i="3" s="1"/>
  <c r="E158" i="3"/>
  <c r="AB158" i="3" s="1"/>
  <c r="M158" i="3"/>
  <c r="AJ158" i="3" s="1"/>
  <c r="U158" i="3"/>
  <c r="AR158" i="3" s="1"/>
  <c r="I159" i="3"/>
  <c r="AF159" i="3" s="1"/>
  <c r="Q159" i="3"/>
  <c r="AN159" i="3" s="1"/>
  <c r="E160" i="3"/>
  <c r="AB160" i="3" s="1"/>
  <c r="M160" i="3"/>
  <c r="AJ160" i="3" s="1"/>
  <c r="U160" i="3"/>
  <c r="AR160" i="3" s="1"/>
  <c r="I161" i="3"/>
  <c r="AF161" i="3" s="1"/>
  <c r="Q161" i="3"/>
  <c r="AN161" i="3" s="1"/>
  <c r="C143" i="3"/>
  <c r="Z143" i="3" s="1"/>
  <c r="C149" i="3"/>
  <c r="Z149" i="3" s="1"/>
  <c r="C153" i="3"/>
  <c r="Z153" i="3" s="1"/>
  <c r="C157" i="3"/>
  <c r="Z157" i="3" s="1"/>
  <c r="C161" i="3"/>
  <c r="Z161" i="3" s="1"/>
  <c r="F115" i="3"/>
  <c r="AC115" i="3" s="1"/>
  <c r="J115" i="3"/>
  <c r="AG115" i="3" s="1"/>
  <c r="N115" i="3"/>
  <c r="AK115" i="3" s="1"/>
  <c r="R115" i="3"/>
  <c r="AO115" i="3" s="1"/>
  <c r="V115" i="3"/>
  <c r="AS115" i="3" s="1"/>
  <c r="F116" i="3"/>
  <c r="AC116" i="3" s="1"/>
  <c r="J116" i="3"/>
  <c r="AG116" i="3" s="1"/>
  <c r="N116" i="3"/>
  <c r="AK116" i="3" s="1"/>
  <c r="R116" i="3"/>
  <c r="AO116" i="3" s="1"/>
  <c r="V116" i="3"/>
  <c r="AS116" i="3" s="1"/>
  <c r="F117" i="3"/>
  <c r="AC117" i="3" s="1"/>
  <c r="J117" i="3"/>
  <c r="AG117" i="3" s="1"/>
  <c r="N117" i="3"/>
  <c r="AK117" i="3" s="1"/>
  <c r="R117" i="3"/>
  <c r="AO117" i="3" s="1"/>
  <c r="V117" i="3"/>
  <c r="AS117" i="3" s="1"/>
  <c r="F118" i="3"/>
  <c r="AC118" i="3" s="1"/>
  <c r="J118" i="3"/>
  <c r="AG118" i="3" s="1"/>
  <c r="N118" i="3"/>
  <c r="AK118" i="3" s="1"/>
  <c r="R118" i="3"/>
  <c r="AO118" i="3" s="1"/>
  <c r="V118" i="3"/>
  <c r="AS118" i="3" s="1"/>
  <c r="F119" i="3"/>
  <c r="AC119" i="3" s="1"/>
  <c r="J119" i="3"/>
  <c r="AG119" i="3" s="1"/>
  <c r="N119" i="3"/>
  <c r="AK119" i="3" s="1"/>
  <c r="R119" i="3"/>
  <c r="AO119" i="3" s="1"/>
  <c r="V119" i="3"/>
  <c r="AS119" i="3" s="1"/>
  <c r="F120" i="3"/>
  <c r="AC120" i="3" s="1"/>
  <c r="J120" i="3"/>
  <c r="AG120" i="3" s="1"/>
  <c r="N120" i="3"/>
  <c r="AK120" i="3" s="1"/>
  <c r="R120" i="3"/>
  <c r="AO120" i="3" s="1"/>
  <c r="V120" i="3"/>
  <c r="AS120" i="3" s="1"/>
  <c r="F121" i="3"/>
  <c r="AC121" i="3" s="1"/>
  <c r="J121" i="3"/>
  <c r="AG121" i="3" s="1"/>
  <c r="N121" i="3"/>
  <c r="AK121" i="3" s="1"/>
  <c r="R121" i="3"/>
  <c r="AO121" i="3" s="1"/>
  <c r="V121" i="3"/>
  <c r="AS121" i="3" s="1"/>
  <c r="F122" i="3"/>
  <c r="AC122" i="3" s="1"/>
  <c r="J122" i="3"/>
  <c r="AG122" i="3" s="1"/>
  <c r="N122" i="3"/>
  <c r="AK122" i="3" s="1"/>
  <c r="R122" i="3"/>
  <c r="AO122" i="3" s="1"/>
  <c r="V122" i="3"/>
  <c r="AS122" i="3" s="1"/>
  <c r="F123" i="3"/>
  <c r="AC123" i="3" s="1"/>
  <c r="J123" i="3"/>
  <c r="AG123" i="3" s="1"/>
  <c r="N123" i="3"/>
  <c r="AK123" i="3" s="1"/>
  <c r="R123" i="3"/>
  <c r="AO123" i="3" s="1"/>
  <c r="V123" i="3"/>
  <c r="AS123" i="3" s="1"/>
  <c r="F124" i="3"/>
  <c r="AC124" i="3" s="1"/>
  <c r="J124" i="3"/>
  <c r="AG124" i="3" s="1"/>
  <c r="N124" i="3"/>
  <c r="AK124" i="3" s="1"/>
  <c r="R124" i="3"/>
  <c r="AO124" i="3" s="1"/>
  <c r="V124" i="3"/>
  <c r="AS124" i="3" s="1"/>
  <c r="F125" i="3"/>
  <c r="AC125" i="3" s="1"/>
  <c r="J125" i="3"/>
  <c r="AG125" i="3" s="1"/>
  <c r="N125" i="3"/>
  <c r="AK125" i="3" s="1"/>
  <c r="R125" i="3"/>
  <c r="AO125" i="3" s="1"/>
  <c r="V125" i="3"/>
  <c r="AS125" i="3" s="1"/>
  <c r="F126" i="3"/>
  <c r="AC126" i="3" s="1"/>
  <c r="J126" i="3"/>
  <c r="AG126" i="3" s="1"/>
  <c r="N126" i="3"/>
  <c r="AK126" i="3" s="1"/>
  <c r="R126" i="3"/>
  <c r="AO126" i="3" s="1"/>
  <c r="V126" i="3"/>
  <c r="AS126" i="3" s="1"/>
  <c r="F127" i="3"/>
  <c r="AC127" i="3" s="1"/>
  <c r="J127" i="3"/>
  <c r="AG127" i="3" s="1"/>
  <c r="N127" i="3"/>
  <c r="AK127" i="3" s="1"/>
  <c r="R127" i="3"/>
  <c r="AO127" i="3" s="1"/>
  <c r="V127" i="3"/>
  <c r="AS127" i="3" s="1"/>
  <c r="F128" i="3"/>
  <c r="AC128" i="3" s="1"/>
  <c r="J128" i="3"/>
  <c r="AG128" i="3" s="1"/>
  <c r="N128" i="3"/>
  <c r="AK128" i="3" s="1"/>
  <c r="R128" i="3"/>
  <c r="AO128" i="3" s="1"/>
  <c r="V128" i="3"/>
  <c r="AS128" i="3" s="1"/>
  <c r="F129" i="3"/>
  <c r="AC129" i="3" s="1"/>
  <c r="J129" i="3"/>
  <c r="AG129" i="3" s="1"/>
  <c r="N129" i="3"/>
  <c r="AK129" i="3" s="1"/>
  <c r="R129" i="3"/>
  <c r="AO129" i="3" s="1"/>
  <c r="V129" i="3"/>
  <c r="AS129" i="3" s="1"/>
  <c r="F130" i="3"/>
  <c r="AC130" i="3" s="1"/>
  <c r="J130" i="3"/>
  <c r="AG130" i="3" s="1"/>
  <c r="N130" i="3"/>
  <c r="AK130" i="3" s="1"/>
  <c r="R130" i="3"/>
  <c r="AO130" i="3" s="1"/>
  <c r="V130" i="3"/>
  <c r="AS130" i="3" s="1"/>
  <c r="F131" i="3"/>
  <c r="AC131" i="3" s="1"/>
  <c r="J131" i="3"/>
  <c r="AG131" i="3" s="1"/>
  <c r="N131" i="3"/>
  <c r="AK131" i="3" s="1"/>
  <c r="R131" i="3"/>
  <c r="AO131" i="3" s="1"/>
  <c r="V131" i="3"/>
  <c r="AS131" i="3" s="1"/>
  <c r="F132" i="3"/>
  <c r="AC132" i="3" s="1"/>
  <c r="J132" i="3"/>
  <c r="AG132" i="3" s="1"/>
  <c r="N132" i="3"/>
  <c r="AK132" i="3" s="1"/>
  <c r="R132" i="3"/>
  <c r="AO132" i="3" s="1"/>
  <c r="V132" i="3"/>
  <c r="AS132" i="3" s="1"/>
  <c r="F133" i="3"/>
  <c r="AC133" i="3" s="1"/>
  <c r="J133" i="3"/>
  <c r="AG133" i="3" s="1"/>
  <c r="N133" i="3"/>
  <c r="AK133" i="3" s="1"/>
  <c r="R133" i="3"/>
  <c r="AO133" i="3" s="1"/>
  <c r="V133" i="3"/>
  <c r="AS133" i="3" s="1"/>
  <c r="F134" i="3"/>
  <c r="AC134" i="3" s="1"/>
  <c r="J134" i="3"/>
  <c r="AG134" i="3" s="1"/>
  <c r="N134" i="3"/>
  <c r="AK134" i="3" s="1"/>
  <c r="R134" i="3"/>
  <c r="AO134" i="3" s="1"/>
  <c r="V134" i="3"/>
  <c r="AS134" i="3" s="1"/>
  <c r="F135" i="3"/>
  <c r="AC135" i="3" s="1"/>
  <c r="J135" i="3"/>
  <c r="AG135" i="3" s="1"/>
  <c r="N135" i="3"/>
  <c r="AK135" i="3" s="1"/>
  <c r="R135" i="3"/>
  <c r="AO135" i="3" s="1"/>
  <c r="V135" i="3"/>
  <c r="AS135" i="3" s="1"/>
  <c r="C118" i="3"/>
  <c r="Z118" i="3" s="1"/>
  <c r="C122" i="3"/>
  <c r="Z122" i="3" s="1"/>
  <c r="C126" i="3"/>
  <c r="Z126" i="3" s="1"/>
  <c r="C130" i="3"/>
  <c r="Z130" i="3" s="1"/>
  <c r="C134" i="3"/>
  <c r="Z134" i="3" s="1"/>
  <c r="AV2" i="4"/>
  <c r="AV3" i="4"/>
  <c r="AY4" i="4"/>
  <c r="AW2" i="4"/>
  <c r="AW4" i="4"/>
  <c r="C90" i="4"/>
  <c r="AX4" i="4"/>
  <c r="AV4" i="4"/>
  <c r="AW3" i="4"/>
  <c r="AH3" i="4"/>
  <c r="M90" i="4"/>
  <c r="M91" i="4"/>
  <c r="M92" i="4"/>
  <c r="M93" i="4"/>
  <c r="M94" i="4"/>
  <c r="M95" i="4"/>
  <c r="M96" i="4"/>
  <c r="M97" i="4"/>
  <c r="M98" i="4"/>
  <c r="C91" i="4"/>
  <c r="C93" i="4"/>
  <c r="C95" i="4"/>
  <c r="E88" i="4"/>
  <c r="D99" i="4"/>
  <c r="D100" i="4"/>
  <c r="AA100" i="4" s="1"/>
  <c r="D101" i="4"/>
  <c r="AA101" i="4" s="1"/>
  <c r="D102" i="4"/>
  <c r="D103" i="4"/>
  <c r="D104" i="4"/>
  <c r="D105" i="4"/>
  <c r="D106" i="4"/>
  <c r="D107" i="4"/>
  <c r="D108" i="4"/>
  <c r="D109" i="4"/>
  <c r="D110" i="4"/>
  <c r="C110" i="4"/>
  <c r="C108" i="4"/>
  <c r="C106" i="4"/>
  <c r="C104" i="4"/>
  <c r="C102" i="4"/>
  <c r="C100" i="4"/>
  <c r="C98" i="4"/>
  <c r="C96" i="4"/>
  <c r="C92" i="4"/>
  <c r="M110" i="4"/>
  <c r="M109" i="4"/>
  <c r="M108" i="4"/>
  <c r="M107" i="4"/>
  <c r="M106" i="4"/>
  <c r="M105" i="4"/>
  <c r="M104" i="4"/>
  <c r="M103" i="4"/>
  <c r="M102" i="4"/>
  <c r="M101" i="4"/>
  <c r="M99" i="4"/>
  <c r="D98" i="4"/>
  <c r="D96" i="4"/>
  <c r="D94" i="4"/>
  <c r="D92" i="4"/>
  <c r="AA92" i="4" s="1"/>
  <c r="D90" i="4"/>
  <c r="C109" i="4"/>
  <c r="C107" i="4"/>
  <c r="C105" i="4"/>
  <c r="C103" i="4"/>
  <c r="C101" i="4"/>
  <c r="C99" i="4"/>
  <c r="C97" i="4"/>
  <c r="C94" i="4"/>
  <c r="D97" i="4"/>
  <c r="D95" i="4"/>
  <c r="D93" i="4"/>
  <c r="D91" i="4"/>
  <c r="AA91" i="4" s="1"/>
  <c r="M74" i="4"/>
  <c r="L3" i="4"/>
  <c r="A67" i="4"/>
  <c r="E62" i="4"/>
  <c r="A77" i="4"/>
  <c r="A60" i="4" l="1"/>
  <c r="C64" i="4"/>
  <c r="AF1" i="4"/>
  <c r="A112" i="4"/>
  <c r="A8" i="4"/>
  <c r="A86" i="4"/>
  <c r="D76" i="4"/>
  <c r="AA76" i="4" s="1"/>
  <c r="M65" i="4"/>
  <c r="C76" i="4"/>
  <c r="C50" i="4" s="1"/>
  <c r="D74" i="4"/>
  <c r="D48" i="4" s="1"/>
  <c r="H65" i="4"/>
  <c r="C75" i="4"/>
  <c r="Z75" i="4" s="1"/>
  <c r="C66" i="4"/>
  <c r="Z66" i="4" s="1"/>
  <c r="D75" i="4"/>
  <c r="AA75" i="4" s="1"/>
  <c r="M75" i="4"/>
  <c r="H66" i="4"/>
  <c r="H64" i="4"/>
  <c r="A34" i="4"/>
  <c r="AY3" i="4"/>
  <c r="AY2" i="4"/>
  <c r="C65" i="4"/>
  <c r="C39" i="4" s="1"/>
  <c r="C74" i="4"/>
  <c r="C48" i="4" s="1"/>
  <c r="H76" i="4"/>
  <c r="H75" i="4"/>
  <c r="H74" i="4"/>
  <c r="M76" i="4"/>
  <c r="M66" i="4"/>
  <c r="M64" i="4"/>
  <c r="D66" i="4"/>
  <c r="AA66" i="4" s="1"/>
  <c r="D65" i="4"/>
  <c r="AA65" i="4" s="1"/>
  <c r="D64" i="4"/>
  <c r="AA64" i="4" s="1"/>
  <c r="F88" i="4"/>
  <c r="E90" i="4"/>
  <c r="E91" i="4"/>
  <c r="AB91" i="4" s="1"/>
  <c r="E92" i="4"/>
  <c r="AB92" i="4" s="1"/>
  <c r="E93" i="4"/>
  <c r="E94" i="4"/>
  <c r="AB94" i="4" s="1"/>
  <c r="E95" i="4"/>
  <c r="E96" i="4"/>
  <c r="E97" i="4"/>
  <c r="E98" i="4"/>
  <c r="E99" i="4"/>
  <c r="E100" i="4"/>
  <c r="AB100" i="4" s="1"/>
  <c r="E101" i="4"/>
  <c r="AB101" i="4" s="1"/>
  <c r="E102" i="4"/>
  <c r="AB102" i="4" s="1"/>
  <c r="E103" i="4"/>
  <c r="E104" i="4"/>
  <c r="E105" i="4"/>
  <c r="E106" i="4"/>
  <c r="E107" i="4"/>
  <c r="E108" i="4"/>
  <c r="E109" i="4"/>
  <c r="E110" i="4"/>
  <c r="E76" i="4"/>
  <c r="E65" i="4"/>
  <c r="AB103" i="4"/>
  <c r="M77" i="4"/>
  <c r="D77" i="4"/>
  <c r="H77" i="4"/>
  <c r="C77" i="4"/>
  <c r="H67" i="4"/>
  <c r="D67" i="4"/>
  <c r="AA67" i="4" s="1"/>
  <c r="E67" i="4"/>
  <c r="C67" i="4"/>
  <c r="M67" i="4"/>
  <c r="E77" i="4"/>
  <c r="E75" i="4"/>
  <c r="E74" i="4"/>
  <c r="E66" i="4"/>
  <c r="E64" i="4"/>
  <c r="M89" i="4"/>
  <c r="C89" i="4"/>
  <c r="D89" i="4"/>
  <c r="Z100" i="4"/>
  <c r="AA103" i="4"/>
  <c r="AA102" i="4"/>
  <c r="Z101" i="4"/>
  <c r="Z102" i="4"/>
  <c r="A78" i="4"/>
  <c r="F62" i="4"/>
  <c r="AA90" i="4"/>
  <c r="Z91" i="4"/>
  <c r="AA93" i="4"/>
  <c r="Z92" i="4"/>
  <c r="Z90" i="4"/>
  <c r="A68" i="4"/>
  <c r="Z3" i="3"/>
  <c r="A74" i="3"/>
  <c r="A64" i="3"/>
  <c r="Z4" i="3"/>
  <c r="AA9" i="3"/>
  <c r="AB9" i="3" s="1"/>
  <c r="AC9" i="3" s="1"/>
  <c r="AD9" i="3" s="1"/>
  <c r="AE9" i="3" s="1"/>
  <c r="AF9" i="3" s="1"/>
  <c r="AG9" i="3" s="1"/>
  <c r="AH9" i="3" s="1"/>
  <c r="AI9" i="3" s="1"/>
  <c r="AJ9" i="3" s="1"/>
  <c r="AK9" i="3" s="1"/>
  <c r="AL9" i="3" s="1"/>
  <c r="AM9" i="3" s="1"/>
  <c r="AN9" i="3" s="1"/>
  <c r="AO9" i="3" s="1"/>
  <c r="AP9" i="3" s="1"/>
  <c r="AQ9" i="3" s="1"/>
  <c r="AR9" i="3" s="1"/>
  <c r="AS9" i="3" s="1"/>
  <c r="AT9" i="3" s="1"/>
  <c r="D9" i="3"/>
  <c r="E9" i="3" s="1"/>
  <c r="F9" i="3" s="1"/>
  <c r="G9" i="3" s="1"/>
  <c r="H9" i="3" s="1"/>
  <c r="I9" i="3" s="1"/>
  <c r="J9" i="3" s="1"/>
  <c r="K9" i="3" s="1"/>
  <c r="L9" i="3" s="1"/>
  <c r="M9" i="3" s="1"/>
  <c r="N9" i="3" s="1"/>
  <c r="O9" i="3" s="1"/>
  <c r="P9" i="3" s="1"/>
  <c r="Q9" i="3" s="1"/>
  <c r="R9" i="3" s="1"/>
  <c r="S9" i="3" s="1"/>
  <c r="T9" i="3" s="1"/>
  <c r="U9" i="3" s="1"/>
  <c r="V9" i="3" s="1"/>
  <c r="W9" i="3" s="1"/>
  <c r="D35" i="3"/>
  <c r="E35" i="3" s="1"/>
  <c r="F35" i="3" s="1"/>
  <c r="G35" i="3" s="1"/>
  <c r="H35" i="3" s="1"/>
  <c r="I35" i="3" s="1"/>
  <c r="J35" i="3" s="1"/>
  <c r="K35" i="3" s="1"/>
  <c r="L35" i="3" s="1"/>
  <c r="M35" i="3" s="1"/>
  <c r="N35" i="3" s="1"/>
  <c r="O35" i="3" s="1"/>
  <c r="P35" i="3" s="1"/>
  <c r="Q35" i="3" s="1"/>
  <c r="R35" i="3" s="1"/>
  <c r="S35" i="3" s="1"/>
  <c r="T35" i="3" s="1"/>
  <c r="U35" i="3" s="1"/>
  <c r="V35" i="3" s="1"/>
  <c r="W35" i="3" s="1"/>
  <c r="AA87" i="3"/>
  <c r="AB87" i="3" s="1"/>
  <c r="AC87" i="3" s="1"/>
  <c r="AD87" i="3" s="1"/>
  <c r="AE87" i="3" s="1"/>
  <c r="AF87" i="3" s="1"/>
  <c r="AG87" i="3" s="1"/>
  <c r="AH87" i="3" s="1"/>
  <c r="AI87" i="3" s="1"/>
  <c r="AJ87" i="3" s="1"/>
  <c r="AK87" i="3" s="1"/>
  <c r="AL87" i="3" s="1"/>
  <c r="AM87" i="3" s="1"/>
  <c r="AN87" i="3" s="1"/>
  <c r="AO87" i="3" s="1"/>
  <c r="AP87" i="3" s="1"/>
  <c r="AQ87" i="3" s="1"/>
  <c r="AR87" i="3" s="1"/>
  <c r="AS87" i="3" s="1"/>
  <c r="AT87" i="3" s="1"/>
  <c r="D87" i="3"/>
  <c r="AA61" i="3"/>
  <c r="AB61" i="3" s="1"/>
  <c r="AC61" i="3" s="1"/>
  <c r="AD61" i="3" s="1"/>
  <c r="AE61" i="3" s="1"/>
  <c r="AF61" i="3" s="1"/>
  <c r="AG61" i="3" s="1"/>
  <c r="AH61" i="3" s="1"/>
  <c r="AI61" i="3" s="1"/>
  <c r="AJ61" i="3" s="1"/>
  <c r="AK61" i="3" s="1"/>
  <c r="AL61" i="3" s="1"/>
  <c r="AM61" i="3" s="1"/>
  <c r="AN61" i="3" s="1"/>
  <c r="AO61" i="3" s="1"/>
  <c r="AP61" i="3" s="1"/>
  <c r="AQ61" i="3" s="1"/>
  <c r="AR61" i="3" s="1"/>
  <c r="AS61" i="3" s="1"/>
  <c r="AT61" i="3" s="1"/>
  <c r="D61" i="3"/>
  <c r="D3" i="3"/>
  <c r="D2" i="3"/>
  <c r="D50" i="4" l="1"/>
  <c r="D24" i="4" s="1"/>
  <c r="C38" i="4"/>
  <c r="C126" i="4"/>
  <c r="Z126" i="4" s="1"/>
  <c r="C22" i="4"/>
  <c r="C128" i="4"/>
  <c r="Z128" i="4" s="1"/>
  <c r="C24" i="4"/>
  <c r="D128" i="4"/>
  <c r="AA128" i="4" s="1"/>
  <c r="C117" i="4"/>
  <c r="Z117" i="4" s="1"/>
  <c r="C13" i="4"/>
  <c r="D126" i="4"/>
  <c r="AA126" i="4" s="1"/>
  <c r="D22" i="4"/>
  <c r="Z76" i="4"/>
  <c r="AA74" i="4"/>
  <c r="D49" i="4"/>
  <c r="C49" i="4"/>
  <c r="C40" i="4"/>
  <c r="C93" i="3"/>
  <c r="C103" i="3"/>
  <c r="C95" i="3"/>
  <c r="C109" i="3"/>
  <c r="C101" i="3"/>
  <c r="C89" i="3"/>
  <c r="C106" i="3"/>
  <c r="C102" i="3"/>
  <c r="C98" i="3"/>
  <c r="C94" i="3"/>
  <c r="C90" i="3"/>
  <c r="C107" i="3"/>
  <c r="C99" i="3"/>
  <c r="C91" i="3"/>
  <c r="C105" i="3"/>
  <c r="C97" i="3"/>
  <c r="C108" i="3"/>
  <c r="C104" i="3"/>
  <c r="C100" i="3"/>
  <c r="C96" i="3"/>
  <c r="C92" i="3"/>
  <c r="E87" i="3"/>
  <c r="D98" i="3"/>
  <c r="D99" i="3"/>
  <c r="AA99" i="3" s="1"/>
  <c r="D100" i="3"/>
  <c r="AA100" i="3" s="1"/>
  <c r="D101" i="3"/>
  <c r="AA101" i="3" s="1"/>
  <c r="D90" i="3"/>
  <c r="AA90" i="3" s="1"/>
  <c r="D92" i="3"/>
  <c r="D94" i="3"/>
  <c r="D96" i="3"/>
  <c r="D109" i="3"/>
  <c r="D108" i="3"/>
  <c r="D107" i="3"/>
  <c r="D106" i="3"/>
  <c r="D105" i="3"/>
  <c r="D104" i="3"/>
  <c r="D103" i="3"/>
  <c r="D102" i="3"/>
  <c r="D89" i="3"/>
  <c r="D91" i="3"/>
  <c r="AA91" i="3" s="1"/>
  <c r="D93" i="3"/>
  <c r="D95" i="3"/>
  <c r="D97" i="3"/>
  <c r="Z65" i="4"/>
  <c r="D40" i="4"/>
  <c r="Z64" i="4"/>
  <c r="D38" i="4"/>
  <c r="Z74" i="4"/>
  <c r="D39" i="4"/>
  <c r="G88" i="4"/>
  <c r="F90" i="4"/>
  <c r="F91" i="4"/>
  <c r="AC91" i="4" s="1"/>
  <c r="F92" i="4"/>
  <c r="F93" i="4"/>
  <c r="AC93" i="4" s="1"/>
  <c r="F94" i="4"/>
  <c r="AC94" i="4" s="1"/>
  <c r="F95" i="4"/>
  <c r="F96" i="4"/>
  <c r="F97" i="4"/>
  <c r="F98" i="4"/>
  <c r="F99" i="4"/>
  <c r="F100" i="4"/>
  <c r="AC100" i="4" s="1"/>
  <c r="F101" i="4"/>
  <c r="AC101" i="4" s="1"/>
  <c r="F102" i="4"/>
  <c r="AC102" i="4" s="1"/>
  <c r="F103" i="4"/>
  <c r="AC103" i="4" s="1"/>
  <c r="F104" i="4"/>
  <c r="AC104" i="4" s="1"/>
  <c r="F105" i="4"/>
  <c r="F106" i="4"/>
  <c r="F107" i="4"/>
  <c r="F108" i="4"/>
  <c r="F109" i="4"/>
  <c r="F110" i="4"/>
  <c r="AF1" i="3"/>
  <c r="C63" i="3"/>
  <c r="D73" i="3"/>
  <c r="AA73" i="3" s="1"/>
  <c r="D74" i="3"/>
  <c r="AA74" i="3" s="1"/>
  <c r="C64" i="3"/>
  <c r="Z64" i="3" s="1"/>
  <c r="D64" i="3"/>
  <c r="AA64" i="3" s="1"/>
  <c r="C74" i="3"/>
  <c r="Z74" i="3" s="1"/>
  <c r="D63" i="3"/>
  <c r="AA63" i="3" s="1"/>
  <c r="C73" i="3"/>
  <c r="Z73" i="3" s="1"/>
  <c r="E89" i="4"/>
  <c r="D68" i="4"/>
  <c r="H68" i="4"/>
  <c r="M68" i="4"/>
  <c r="C68" i="4"/>
  <c r="F65" i="4"/>
  <c r="F67" i="4"/>
  <c r="F66" i="4"/>
  <c r="F68" i="4"/>
  <c r="F74" i="4"/>
  <c r="F76" i="4"/>
  <c r="F78" i="4"/>
  <c r="F64" i="4"/>
  <c r="F75" i="4"/>
  <c r="F77" i="4"/>
  <c r="AB93" i="4"/>
  <c r="C78" i="4"/>
  <c r="E78" i="4"/>
  <c r="AB78" i="4" s="1"/>
  <c r="M78" i="4"/>
  <c r="H78" i="4"/>
  <c r="D78" i="4"/>
  <c r="E68" i="4"/>
  <c r="AB104" i="4"/>
  <c r="D41" i="4"/>
  <c r="AA48" i="4"/>
  <c r="A69" i="4"/>
  <c r="AA77" i="4"/>
  <c r="D51" i="4"/>
  <c r="AA104" i="4"/>
  <c r="E39" i="4"/>
  <c r="AB65" i="4"/>
  <c r="AB90" i="4"/>
  <c r="AB64" i="4"/>
  <c r="E38" i="4"/>
  <c r="E41" i="4"/>
  <c r="AB67" i="4"/>
  <c r="E50" i="4"/>
  <c r="AB76" i="4"/>
  <c r="C51" i="4"/>
  <c r="Z77" i="4"/>
  <c r="Z93" i="4"/>
  <c r="C41" i="4"/>
  <c r="Z67" i="4"/>
  <c r="Z39" i="4"/>
  <c r="Z48" i="4"/>
  <c r="Z50" i="4"/>
  <c r="Z103" i="4"/>
  <c r="G62" i="4"/>
  <c r="E48" i="4"/>
  <c r="AB74" i="4"/>
  <c r="E40" i="4"/>
  <c r="AB66" i="4"/>
  <c r="E49" i="4"/>
  <c r="AB75" i="4"/>
  <c r="E51" i="4"/>
  <c r="AB77" i="4"/>
  <c r="A79" i="4"/>
  <c r="AA94" i="4"/>
  <c r="A75" i="3"/>
  <c r="E61" i="3"/>
  <c r="A65" i="3"/>
  <c r="F61" i="3"/>
  <c r="L3" i="3"/>
  <c r="C116" i="4" l="1"/>
  <c r="C12" i="4"/>
  <c r="AA50" i="4"/>
  <c r="Z38" i="4"/>
  <c r="Z116" i="4"/>
  <c r="Z12" i="4"/>
  <c r="C37" i="3"/>
  <c r="C11" i="3" s="1"/>
  <c r="E129" i="4"/>
  <c r="AB129" i="4" s="1"/>
  <c r="E25" i="4"/>
  <c r="E127" i="4"/>
  <c r="AB127" i="4" s="1"/>
  <c r="E23" i="4"/>
  <c r="E118" i="4"/>
  <c r="E14" i="4"/>
  <c r="E126" i="4"/>
  <c r="AB126" i="4" s="1"/>
  <c r="E22" i="4"/>
  <c r="C129" i="4"/>
  <c r="Z129" i="4" s="1"/>
  <c r="C25" i="4"/>
  <c r="E128" i="4"/>
  <c r="AB128" i="4" s="1"/>
  <c r="E24" i="4"/>
  <c r="E119" i="4"/>
  <c r="AB119" i="4" s="1"/>
  <c r="E15" i="4"/>
  <c r="D129" i="4"/>
  <c r="AA129" i="4" s="1"/>
  <c r="D25" i="4"/>
  <c r="D119" i="4"/>
  <c r="AA119" i="4" s="1"/>
  <c r="D15" i="4"/>
  <c r="D117" i="4"/>
  <c r="D13" i="4"/>
  <c r="D116" i="4"/>
  <c r="AA116" i="4" s="1"/>
  <c r="D12" i="4"/>
  <c r="D118" i="4"/>
  <c r="AA118" i="4" s="1"/>
  <c r="D14" i="4"/>
  <c r="C127" i="4"/>
  <c r="Z127" i="4" s="1"/>
  <c r="C23" i="4"/>
  <c r="Z23" i="4" s="1"/>
  <c r="C119" i="4"/>
  <c r="Z119" i="4" s="1"/>
  <c r="C15" i="4"/>
  <c r="E116" i="4"/>
  <c r="AB116" i="4" s="1"/>
  <c r="E12" i="4"/>
  <c r="E117" i="4"/>
  <c r="AB117" i="4" s="1"/>
  <c r="E13" i="4"/>
  <c r="C118" i="4"/>
  <c r="Z118" i="4" s="1"/>
  <c r="C14" i="4"/>
  <c r="D127" i="4"/>
  <c r="AA127" i="4" s="1"/>
  <c r="D23" i="4"/>
  <c r="AA140" i="3"/>
  <c r="D140" i="3"/>
  <c r="AA114" i="3"/>
  <c r="D114" i="3"/>
  <c r="C114" i="3"/>
  <c r="C140" i="3"/>
  <c r="E63" i="3"/>
  <c r="AB63" i="3" s="1"/>
  <c r="AA40" i="4"/>
  <c r="AA22" i="4"/>
  <c r="AA24" i="4"/>
  <c r="Z40" i="4"/>
  <c r="AA38" i="4"/>
  <c r="Z49" i="4"/>
  <c r="AA49" i="4"/>
  <c r="E74" i="3"/>
  <c r="AB74" i="3" s="1"/>
  <c r="E64" i="3"/>
  <c r="AB64" i="3" s="1"/>
  <c r="E73" i="3"/>
  <c r="AB73" i="3" s="1"/>
  <c r="A66" i="3"/>
  <c r="F66" i="3" s="1"/>
  <c r="AC66" i="3" s="1"/>
  <c r="E65" i="3"/>
  <c r="AB65" i="3" s="1"/>
  <c r="C75" i="3"/>
  <c r="Z75" i="3" s="1"/>
  <c r="D75" i="3"/>
  <c r="AA75" i="3" s="1"/>
  <c r="D65" i="3"/>
  <c r="AA65" i="3" s="1"/>
  <c r="F63" i="3"/>
  <c r="AC63" i="3" s="1"/>
  <c r="F65" i="3"/>
  <c r="AC65" i="3" s="1"/>
  <c r="F73" i="3"/>
  <c r="AC73" i="3" s="1"/>
  <c r="F74" i="3"/>
  <c r="AC74" i="3" s="1"/>
  <c r="F75" i="3"/>
  <c r="AC75" i="3" s="1"/>
  <c r="F64" i="3"/>
  <c r="AC64" i="3" s="1"/>
  <c r="C65" i="3"/>
  <c r="Z65" i="3" s="1"/>
  <c r="F87" i="3"/>
  <c r="E102" i="3"/>
  <c r="E103" i="3"/>
  <c r="E104" i="3"/>
  <c r="E105" i="3"/>
  <c r="E106" i="3"/>
  <c r="E107" i="3"/>
  <c r="E108" i="3"/>
  <c r="E109" i="3"/>
  <c r="E89" i="3"/>
  <c r="E90" i="3"/>
  <c r="AB90" i="3" s="1"/>
  <c r="E91" i="3"/>
  <c r="AB91" i="3" s="1"/>
  <c r="E92" i="3"/>
  <c r="E93" i="3"/>
  <c r="E94" i="3"/>
  <c r="E95" i="3"/>
  <c r="E96" i="3"/>
  <c r="E97" i="3"/>
  <c r="E98" i="3"/>
  <c r="E99" i="3"/>
  <c r="AB99" i="3" s="1"/>
  <c r="E100" i="3"/>
  <c r="AB100" i="3" s="1"/>
  <c r="E101" i="3"/>
  <c r="AB101" i="3" s="1"/>
  <c r="E75" i="3"/>
  <c r="AB75" i="3" s="1"/>
  <c r="AA39" i="4"/>
  <c r="G90" i="4"/>
  <c r="G91" i="4"/>
  <c r="AD91" i="4" s="1"/>
  <c r="G92" i="4"/>
  <c r="AD92" i="4" s="1"/>
  <c r="G93" i="4"/>
  <c r="G94" i="4"/>
  <c r="AD94" i="4" s="1"/>
  <c r="G95" i="4"/>
  <c r="AD95" i="4" s="1"/>
  <c r="G96" i="4"/>
  <c r="AD96" i="4" s="1"/>
  <c r="G97" i="4"/>
  <c r="G98" i="4"/>
  <c r="G99" i="4"/>
  <c r="G100" i="4"/>
  <c r="AD100" i="4" s="1"/>
  <c r="G101" i="4"/>
  <c r="AD101" i="4" s="1"/>
  <c r="G102" i="4"/>
  <c r="AD102" i="4" s="1"/>
  <c r="G103" i="4"/>
  <c r="AD103" i="4" s="1"/>
  <c r="G104" i="4"/>
  <c r="G105" i="4"/>
  <c r="AD105" i="4" s="1"/>
  <c r="G106" i="4"/>
  <c r="G107" i="4"/>
  <c r="G108" i="4"/>
  <c r="G109" i="4"/>
  <c r="G110" i="4"/>
  <c r="H88" i="4"/>
  <c r="Z63" i="3"/>
  <c r="D88" i="3"/>
  <c r="AA89" i="3"/>
  <c r="AB38" i="4"/>
  <c r="AC92" i="4"/>
  <c r="M79" i="4"/>
  <c r="D79" i="4"/>
  <c r="H79" i="4"/>
  <c r="C79" i="4"/>
  <c r="E79" i="4"/>
  <c r="D69" i="4"/>
  <c r="C69" i="4"/>
  <c r="E69" i="4"/>
  <c r="H69" i="4"/>
  <c r="M69" i="4"/>
  <c r="F79" i="4"/>
  <c r="F69" i="4"/>
  <c r="AC69" i="4" s="1"/>
  <c r="G76" i="4"/>
  <c r="G64" i="4"/>
  <c r="G65" i="4"/>
  <c r="G66" i="4"/>
  <c r="G67" i="4"/>
  <c r="G68" i="4"/>
  <c r="G69" i="4"/>
  <c r="G78" i="4"/>
  <c r="G77" i="4"/>
  <c r="G74" i="4"/>
  <c r="G75" i="4"/>
  <c r="G79" i="4"/>
  <c r="F89" i="4"/>
  <c r="Z90" i="3"/>
  <c r="Z99" i="3"/>
  <c r="Z100" i="3"/>
  <c r="AA41" i="4"/>
  <c r="AB105" i="4"/>
  <c r="AC105" i="4"/>
  <c r="AA95" i="4"/>
  <c r="AB95" i="4"/>
  <c r="C52" i="4"/>
  <c r="Z78" i="4"/>
  <c r="AB51" i="4"/>
  <c r="AB49" i="4"/>
  <c r="F38" i="4"/>
  <c r="AC64" i="4"/>
  <c r="F51" i="4"/>
  <c r="AC77" i="4"/>
  <c r="Z94" i="4"/>
  <c r="D52" i="4"/>
  <c r="AA78" i="4"/>
  <c r="A80" i="4"/>
  <c r="E42" i="4"/>
  <c r="AB68" i="4"/>
  <c r="AB40" i="4"/>
  <c r="F41" i="4"/>
  <c r="AC67" i="4"/>
  <c r="F49" i="4"/>
  <c r="AC75" i="4"/>
  <c r="F39" i="4"/>
  <c r="AC65" i="4"/>
  <c r="AC68" i="4"/>
  <c r="F42" i="4"/>
  <c r="AC78" i="4"/>
  <c r="F52" i="4"/>
  <c r="AC90" i="4"/>
  <c r="AA12" i="4"/>
  <c r="Z41" i="4"/>
  <c r="Z51" i="4"/>
  <c r="E52" i="4"/>
  <c r="AB50" i="4"/>
  <c r="AB41" i="4"/>
  <c r="Z14" i="4"/>
  <c r="Z104" i="4"/>
  <c r="C42" i="4"/>
  <c r="Z68" i="4"/>
  <c r="AB48" i="4"/>
  <c r="AC95" i="4"/>
  <c r="AC66" i="4"/>
  <c r="F40" i="4"/>
  <c r="AC76" i="4"/>
  <c r="F50" i="4"/>
  <c r="F48" i="4"/>
  <c r="AC74" i="4"/>
  <c r="Z24" i="4"/>
  <c r="Z22" i="4"/>
  <c r="Z13" i="4"/>
  <c r="AB39" i="4"/>
  <c r="AA105" i="4"/>
  <c r="AA51" i="4"/>
  <c r="D42" i="4"/>
  <c r="AA68" i="4"/>
  <c r="A70" i="4"/>
  <c r="C38" i="3"/>
  <c r="D47" i="3"/>
  <c r="D38" i="3"/>
  <c r="A76" i="3"/>
  <c r="D48" i="3"/>
  <c r="D37" i="3"/>
  <c r="C47" i="3"/>
  <c r="C48" i="3"/>
  <c r="G61" i="3"/>
  <c r="C167" i="3" l="1"/>
  <c r="AA117" i="4"/>
  <c r="AB118" i="4"/>
  <c r="F128" i="4"/>
  <c r="AC128" i="4" s="1"/>
  <c r="F24" i="4"/>
  <c r="F118" i="4"/>
  <c r="AC118" i="4" s="1"/>
  <c r="F14" i="4"/>
  <c r="E130" i="4"/>
  <c r="AB130" i="4" s="1"/>
  <c r="E26" i="4"/>
  <c r="F117" i="4"/>
  <c r="AC117" i="4" s="1"/>
  <c r="F13" i="4"/>
  <c r="F127" i="4"/>
  <c r="AC127" i="4" s="1"/>
  <c r="F23" i="4"/>
  <c r="F119" i="4"/>
  <c r="F15" i="4"/>
  <c r="D130" i="4"/>
  <c r="AA130" i="4" s="1"/>
  <c r="D26" i="4"/>
  <c r="D120" i="4"/>
  <c r="AA120" i="4" s="1"/>
  <c r="D16" i="4"/>
  <c r="F126" i="4"/>
  <c r="AC126" i="4" s="1"/>
  <c r="F22" i="4"/>
  <c r="C120" i="4"/>
  <c r="Z120" i="4" s="1"/>
  <c r="C16" i="4"/>
  <c r="F130" i="4"/>
  <c r="AC130" i="4" s="1"/>
  <c r="F26" i="4"/>
  <c r="F120" i="4"/>
  <c r="AC120" i="4" s="1"/>
  <c r="F16" i="4"/>
  <c r="E120" i="4"/>
  <c r="AB120" i="4" s="1"/>
  <c r="E16" i="4"/>
  <c r="F129" i="4"/>
  <c r="AC129" i="4" s="1"/>
  <c r="F25" i="4"/>
  <c r="F116" i="4"/>
  <c r="AC116" i="4" s="1"/>
  <c r="F12" i="4"/>
  <c r="C130" i="4"/>
  <c r="Z130" i="4" s="1"/>
  <c r="C26" i="4"/>
  <c r="C178" i="3"/>
  <c r="Z178" i="3" s="1"/>
  <c r="Z48" i="3"/>
  <c r="D167" i="3"/>
  <c r="AA167" i="3" s="1"/>
  <c r="AA37" i="3"/>
  <c r="D168" i="3"/>
  <c r="AA168" i="3" s="1"/>
  <c r="AA38" i="3"/>
  <c r="C168" i="3"/>
  <c r="Z168" i="3" s="1"/>
  <c r="Z38" i="3"/>
  <c r="C177" i="3"/>
  <c r="Z177" i="3" s="1"/>
  <c r="Z47" i="3"/>
  <c r="D178" i="3"/>
  <c r="AA178" i="3" s="1"/>
  <c r="AA48" i="3"/>
  <c r="D177" i="3"/>
  <c r="AA177" i="3" s="1"/>
  <c r="AA47" i="3"/>
  <c r="Z140" i="3"/>
  <c r="Z114" i="3"/>
  <c r="AB140" i="3"/>
  <c r="E140" i="3"/>
  <c r="AB114" i="3"/>
  <c r="E114" i="3"/>
  <c r="F114" i="3"/>
  <c r="AC114" i="3"/>
  <c r="AA23" i="4"/>
  <c r="AA25" i="4"/>
  <c r="AB13" i="4"/>
  <c r="AA14" i="4"/>
  <c r="AA13" i="4"/>
  <c r="AB15" i="4"/>
  <c r="AB24" i="4"/>
  <c r="AB22" i="4"/>
  <c r="AB23" i="4"/>
  <c r="AB25" i="4"/>
  <c r="AC38" i="4"/>
  <c r="A67" i="3"/>
  <c r="F67" i="3" s="1"/>
  <c r="AC67" i="3" s="1"/>
  <c r="G63" i="3"/>
  <c r="AD63" i="3" s="1"/>
  <c r="G64" i="3"/>
  <c r="AD64" i="3" s="1"/>
  <c r="G65" i="3"/>
  <c r="AD65" i="3" s="1"/>
  <c r="G66" i="3"/>
  <c r="AD66" i="3" s="1"/>
  <c r="G75" i="3"/>
  <c r="AD75" i="3" s="1"/>
  <c r="AD73" i="3"/>
  <c r="G76" i="3"/>
  <c r="AD76" i="3" s="1"/>
  <c r="G74" i="3"/>
  <c r="AD74" i="3" s="1"/>
  <c r="C76" i="3"/>
  <c r="Z76" i="3" s="1"/>
  <c r="D76" i="3"/>
  <c r="AA76" i="3" s="1"/>
  <c r="E76" i="3"/>
  <c r="AB76" i="3" s="1"/>
  <c r="D49" i="3"/>
  <c r="G87" i="3"/>
  <c r="F90" i="3"/>
  <c r="AC90" i="3" s="1"/>
  <c r="F92" i="3"/>
  <c r="AC92" i="3" s="1"/>
  <c r="F94" i="3"/>
  <c r="F96" i="3"/>
  <c r="F101" i="3"/>
  <c r="AC101" i="3" s="1"/>
  <c r="F99" i="3"/>
  <c r="AC99" i="3" s="1"/>
  <c r="F95" i="3"/>
  <c r="F91" i="3"/>
  <c r="AC91" i="3" s="1"/>
  <c r="F109" i="3"/>
  <c r="F108" i="3"/>
  <c r="F107" i="3"/>
  <c r="F106" i="3"/>
  <c r="F105" i="3"/>
  <c r="F104" i="3"/>
  <c r="F103" i="3"/>
  <c r="F102" i="3"/>
  <c r="AC102" i="3" s="1"/>
  <c r="F100" i="3"/>
  <c r="AC100" i="3" s="1"/>
  <c r="F98" i="3"/>
  <c r="F97" i="3"/>
  <c r="F93" i="3"/>
  <c r="F89" i="3"/>
  <c r="AC89" i="3" s="1"/>
  <c r="F76" i="3"/>
  <c r="AC76" i="3" s="1"/>
  <c r="C66" i="3"/>
  <c r="Z66" i="3" s="1"/>
  <c r="E66" i="3"/>
  <c r="AB66" i="3" s="1"/>
  <c r="D66" i="3"/>
  <c r="AA66" i="3" s="1"/>
  <c r="I88" i="4"/>
  <c r="H99" i="4"/>
  <c r="H100" i="4"/>
  <c r="AE100" i="4" s="1"/>
  <c r="H101" i="4"/>
  <c r="AE101" i="4" s="1"/>
  <c r="H102" i="4"/>
  <c r="AE102" i="4" s="1"/>
  <c r="H103" i="4"/>
  <c r="AE103" i="4" s="1"/>
  <c r="H104" i="4"/>
  <c r="AE104" i="4" s="1"/>
  <c r="H105" i="4"/>
  <c r="AE105" i="4" s="1"/>
  <c r="H106" i="4"/>
  <c r="AE106" i="4" s="1"/>
  <c r="H107" i="4"/>
  <c r="H108" i="4"/>
  <c r="H109" i="4"/>
  <c r="H110" i="4"/>
  <c r="H90" i="4"/>
  <c r="H92" i="4"/>
  <c r="AE92" i="4" s="1"/>
  <c r="H94" i="4"/>
  <c r="AE94" i="4" s="1"/>
  <c r="H96" i="4"/>
  <c r="AE96" i="4" s="1"/>
  <c r="H98" i="4"/>
  <c r="H91" i="4"/>
  <c r="AE91" i="4" s="1"/>
  <c r="H93" i="4"/>
  <c r="AE93" i="4" s="1"/>
  <c r="H95" i="4"/>
  <c r="AE95" i="4" s="1"/>
  <c r="H97" i="4"/>
  <c r="AE97" i="4" s="1"/>
  <c r="AB89" i="3"/>
  <c r="E88" i="3"/>
  <c r="AD104" i="4"/>
  <c r="AD93" i="4"/>
  <c r="AB14" i="4"/>
  <c r="AA15" i="4"/>
  <c r="D80" i="4"/>
  <c r="E80" i="4"/>
  <c r="M80" i="4"/>
  <c r="C80" i="4"/>
  <c r="H80" i="4"/>
  <c r="F80" i="4"/>
  <c r="G89" i="4"/>
  <c r="D70" i="4"/>
  <c r="H70" i="4"/>
  <c r="M70" i="4"/>
  <c r="C70" i="4"/>
  <c r="E70" i="4"/>
  <c r="F70" i="4"/>
  <c r="G80" i="4"/>
  <c r="G70" i="4"/>
  <c r="AD70" i="4" s="1"/>
  <c r="Z91" i="3"/>
  <c r="Z101" i="3"/>
  <c r="AD106" i="4"/>
  <c r="AA106" i="4"/>
  <c r="E43" i="4"/>
  <c r="AB69" i="4"/>
  <c r="C43" i="4"/>
  <c r="Z69" i="4"/>
  <c r="Z105" i="4"/>
  <c r="AC48" i="4"/>
  <c r="Z42" i="4"/>
  <c r="AB12" i="4"/>
  <c r="Z25" i="4"/>
  <c r="AC52" i="4"/>
  <c r="AC42" i="4"/>
  <c r="F53" i="4"/>
  <c r="AC79" i="4"/>
  <c r="AC49" i="4"/>
  <c r="AC41" i="4"/>
  <c r="E53" i="4"/>
  <c r="AB79" i="4"/>
  <c r="C53" i="4"/>
  <c r="Z79" i="4"/>
  <c r="I62" i="4"/>
  <c r="G38" i="4"/>
  <c r="AD64" i="4"/>
  <c r="AD90" i="4"/>
  <c r="G40" i="4"/>
  <c r="AD66" i="4"/>
  <c r="G42" i="4"/>
  <c r="AD68" i="4"/>
  <c r="G49" i="4"/>
  <c r="AD75" i="4"/>
  <c r="G51" i="4"/>
  <c r="AD77" i="4"/>
  <c r="G53" i="4"/>
  <c r="AD79" i="4"/>
  <c r="AC51" i="4"/>
  <c r="Z52" i="4"/>
  <c r="AA96" i="4"/>
  <c r="AB96" i="4"/>
  <c r="AC96" i="4"/>
  <c r="AA69" i="4"/>
  <c r="D43" i="4"/>
  <c r="A71" i="4"/>
  <c r="AA42" i="4"/>
  <c r="AB106" i="4"/>
  <c r="AC106" i="4"/>
  <c r="AC50" i="4"/>
  <c r="AC40" i="4"/>
  <c r="F43" i="4"/>
  <c r="AB52" i="4"/>
  <c r="Z15" i="4"/>
  <c r="AC39" i="4"/>
  <c r="AB42" i="4"/>
  <c r="AA79" i="4"/>
  <c r="D53" i="4"/>
  <c r="A81" i="4"/>
  <c r="AA52" i="4"/>
  <c r="G39" i="4"/>
  <c r="AD65" i="4"/>
  <c r="G48" i="4"/>
  <c r="AD74" i="4"/>
  <c r="G41" i="4"/>
  <c r="AD67" i="4"/>
  <c r="G43" i="4"/>
  <c r="AD69" i="4"/>
  <c r="G50" i="4"/>
  <c r="AD76" i="4"/>
  <c r="G52" i="4"/>
  <c r="AD78" i="4"/>
  <c r="Z95" i="4"/>
  <c r="C22" i="3"/>
  <c r="Z22" i="3" s="1"/>
  <c r="C21" i="3"/>
  <c r="Z21" i="3" s="1"/>
  <c r="D22" i="3"/>
  <c r="AA22" i="3" s="1"/>
  <c r="AA92" i="3"/>
  <c r="AA102" i="3"/>
  <c r="A77" i="3"/>
  <c r="E49" i="3"/>
  <c r="E47" i="3"/>
  <c r="E39" i="3"/>
  <c r="E37" i="3"/>
  <c r="AB102" i="3"/>
  <c r="AB92" i="3"/>
  <c r="D12" i="3"/>
  <c r="AA12" i="3" s="1"/>
  <c r="C12" i="3"/>
  <c r="Z12" i="3" s="1"/>
  <c r="D11" i="3"/>
  <c r="AA11" i="3" s="1"/>
  <c r="D39" i="3"/>
  <c r="C39" i="3"/>
  <c r="C49" i="3"/>
  <c r="E48" i="3"/>
  <c r="E38" i="3"/>
  <c r="D21" i="3"/>
  <c r="AA21" i="3" s="1"/>
  <c r="H61" i="3"/>
  <c r="AC119" i="4" l="1"/>
  <c r="G130" i="4"/>
  <c r="AD130" i="4" s="1"/>
  <c r="G26" i="4"/>
  <c r="G128" i="4"/>
  <c r="AD128" i="4" s="1"/>
  <c r="G24" i="4"/>
  <c r="G126" i="4"/>
  <c r="AD126" i="4" s="1"/>
  <c r="G22" i="4"/>
  <c r="G131" i="4"/>
  <c r="AD131" i="4" s="1"/>
  <c r="G27" i="4"/>
  <c r="G127" i="4"/>
  <c r="AD127" i="4" s="1"/>
  <c r="G23" i="4"/>
  <c r="E131" i="4"/>
  <c r="AB131" i="4" s="1"/>
  <c r="E27" i="4"/>
  <c r="D131" i="4"/>
  <c r="AA131" i="4" s="1"/>
  <c r="D27" i="4"/>
  <c r="F121" i="4"/>
  <c r="AC121" i="4" s="1"/>
  <c r="F17" i="4"/>
  <c r="G116" i="4"/>
  <c r="AD116" i="4" s="1"/>
  <c r="G12" i="4"/>
  <c r="C121" i="4"/>
  <c r="Z121" i="4" s="1"/>
  <c r="C17" i="4"/>
  <c r="E121" i="4"/>
  <c r="AB121" i="4" s="1"/>
  <c r="E17" i="4"/>
  <c r="G121" i="4"/>
  <c r="AD121" i="4" s="1"/>
  <c r="G17" i="4"/>
  <c r="G119" i="4"/>
  <c r="AD119" i="4" s="1"/>
  <c r="G15" i="4"/>
  <c r="G117" i="4"/>
  <c r="AD117" i="4" s="1"/>
  <c r="G13" i="4"/>
  <c r="D121" i="4"/>
  <c r="AA121" i="4" s="1"/>
  <c r="D17" i="4"/>
  <c r="G129" i="4"/>
  <c r="AD129" i="4" s="1"/>
  <c r="G25" i="4"/>
  <c r="G120" i="4"/>
  <c r="G16" i="4"/>
  <c r="G118" i="4"/>
  <c r="AD118" i="4" s="1"/>
  <c r="G14" i="4"/>
  <c r="C131" i="4"/>
  <c r="Z131" i="4" s="1"/>
  <c r="C27" i="4"/>
  <c r="F131" i="4"/>
  <c r="AC131" i="4" s="1"/>
  <c r="F27" i="4"/>
  <c r="E168" i="3"/>
  <c r="AB168" i="3" s="1"/>
  <c r="AB38" i="3"/>
  <c r="C179" i="3"/>
  <c r="Z179" i="3" s="1"/>
  <c r="Z49" i="3"/>
  <c r="D169" i="3"/>
  <c r="AA169" i="3" s="1"/>
  <c r="AA39" i="3"/>
  <c r="E167" i="3"/>
  <c r="AB167" i="3" s="1"/>
  <c r="AB37" i="3"/>
  <c r="E177" i="3"/>
  <c r="AB177" i="3" s="1"/>
  <c r="AB47" i="3"/>
  <c r="E178" i="3"/>
  <c r="AB178" i="3" s="1"/>
  <c r="AB48" i="3"/>
  <c r="C169" i="3"/>
  <c r="Z169" i="3" s="1"/>
  <c r="Z39" i="3"/>
  <c r="E169" i="3"/>
  <c r="AB169" i="3" s="1"/>
  <c r="AB39" i="3"/>
  <c r="E179" i="3"/>
  <c r="AB179" i="3" s="1"/>
  <c r="AB49" i="3"/>
  <c r="D179" i="3"/>
  <c r="AA179" i="3" s="1"/>
  <c r="AA49" i="3"/>
  <c r="G114" i="3"/>
  <c r="F140" i="3"/>
  <c r="C67" i="3"/>
  <c r="Z67" i="3" s="1"/>
  <c r="AB16" i="4"/>
  <c r="AB26" i="4"/>
  <c r="AC25" i="4"/>
  <c r="AC16" i="4"/>
  <c r="AC26" i="4"/>
  <c r="AC14" i="4"/>
  <c r="AA26" i="4"/>
  <c r="AC23" i="4"/>
  <c r="AC22" i="4"/>
  <c r="D67" i="3"/>
  <c r="AA67" i="3" s="1"/>
  <c r="A68" i="3"/>
  <c r="E68" i="3" s="1"/>
  <c r="AB68" i="3" s="1"/>
  <c r="E67" i="3"/>
  <c r="AB67" i="3" s="1"/>
  <c r="G67" i="3"/>
  <c r="AD67" i="3" s="1"/>
  <c r="F48" i="3"/>
  <c r="F39" i="3"/>
  <c r="F47" i="3"/>
  <c r="D68" i="3"/>
  <c r="AA68" i="3" s="1"/>
  <c r="D77" i="3"/>
  <c r="AA77" i="3" s="1"/>
  <c r="C77" i="3"/>
  <c r="Z77" i="3" s="1"/>
  <c r="F77" i="3"/>
  <c r="AC77" i="3" s="1"/>
  <c r="E77" i="3"/>
  <c r="AB77" i="3" s="1"/>
  <c r="G77" i="3"/>
  <c r="AD77" i="3" s="1"/>
  <c r="H63" i="3"/>
  <c r="AE63" i="3" s="1"/>
  <c r="H67" i="3"/>
  <c r="AE67" i="3" s="1"/>
  <c r="H66" i="3"/>
  <c r="AE66" i="3" s="1"/>
  <c r="H73" i="3"/>
  <c r="AE73" i="3" s="1"/>
  <c r="H74" i="3"/>
  <c r="AE74" i="3" s="1"/>
  <c r="H75" i="3"/>
  <c r="AE75" i="3" s="1"/>
  <c r="H76" i="3"/>
  <c r="AE76" i="3" s="1"/>
  <c r="H77" i="3"/>
  <c r="AE77" i="3" s="1"/>
  <c r="H65" i="3"/>
  <c r="AE65" i="3" s="1"/>
  <c r="H64" i="3"/>
  <c r="AE64" i="3" s="1"/>
  <c r="F38" i="3"/>
  <c r="F37" i="3"/>
  <c r="F49" i="3"/>
  <c r="D23" i="3"/>
  <c r="AA23" i="3" s="1"/>
  <c r="F88" i="3"/>
  <c r="H87" i="3"/>
  <c r="G102" i="3"/>
  <c r="AD102" i="3" s="1"/>
  <c r="G103" i="3"/>
  <c r="AD103" i="3" s="1"/>
  <c r="G104" i="3"/>
  <c r="G105" i="3"/>
  <c r="G106" i="3"/>
  <c r="G107" i="3"/>
  <c r="G108" i="3"/>
  <c r="G109" i="3"/>
  <c r="G98" i="3"/>
  <c r="G99" i="3"/>
  <c r="AD99" i="3" s="1"/>
  <c r="G100" i="3"/>
  <c r="AD100" i="3" s="1"/>
  <c r="G101" i="3"/>
  <c r="AD101" i="3" s="1"/>
  <c r="G89" i="3"/>
  <c r="AD89" i="3" s="1"/>
  <c r="G90" i="3"/>
  <c r="AD90" i="3" s="1"/>
  <c r="G91" i="3"/>
  <c r="AD91" i="3" s="1"/>
  <c r="G92" i="3"/>
  <c r="AD92" i="3" s="1"/>
  <c r="G93" i="3"/>
  <c r="AD93" i="3" s="1"/>
  <c r="G94" i="3"/>
  <c r="G95" i="3"/>
  <c r="G96" i="3"/>
  <c r="G97" i="3"/>
  <c r="J88" i="4"/>
  <c r="I90" i="4"/>
  <c r="I91" i="4"/>
  <c r="AF91" i="4" s="1"/>
  <c r="I92" i="4"/>
  <c r="I93" i="4"/>
  <c r="AF93" i="4" s="1"/>
  <c r="I94" i="4"/>
  <c r="I95" i="4"/>
  <c r="AF95" i="4" s="1"/>
  <c r="I96" i="4"/>
  <c r="AF96" i="4" s="1"/>
  <c r="I97" i="4"/>
  <c r="AF97" i="4" s="1"/>
  <c r="I98" i="4"/>
  <c r="I99" i="4"/>
  <c r="I100" i="4"/>
  <c r="I101" i="4"/>
  <c r="AF101" i="4" s="1"/>
  <c r="I102" i="4"/>
  <c r="AF102" i="4" s="1"/>
  <c r="I103" i="4"/>
  <c r="AF103" i="4" s="1"/>
  <c r="I104" i="4"/>
  <c r="AF104" i="4" s="1"/>
  <c r="I105" i="4"/>
  <c r="AF105" i="4" s="1"/>
  <c r="I106" i="4"/>
  <c r="AF106" i="4" s="1"/>
  <c r="I107" i="4"/>
  <c r="AF107" i="4" s="1"/>
  <c r="I108" i="4"/>
  <c r="I109" i="4"/>
  <c r="I110" i="4"/>
  <c r="H89" i="4"/>
  <c r="AC15" i="4"/>
  <c r="AC24" i="4"/>
  <c r="AD38" i="4"/>
  <c r="AC13" i="4"/>
  <c r="G44" i="4"/>
  <c r="D71" i="4"/>
  <c r="H71" i="4"/>
  <c r="M71" i="4"/>
  <c r="E71" i="4"/>
  <c r="C71" i="4"/>
  <c r="F71" i="4"/>
  <c r="G71" i="4"/>
  <c r="M81" i="4"/>
  <c r="D81" i="4"/>
  <c r="H81" i="4"/>
  <c r="C81" i="4"/>
  <c r="E81" i="4"/>
  <c r="F81" i="4"/>
  <c r="G81" i="4"/>
  <c r="I65" i="4"/>
  <c r="I67" i="4"/>
  <c r="I69" i="4"/>
  <c r="I71" i="4"/>
  <c r="I74" i="4"/>
  <c r="I75" i="4"/>
  <c r="I77" i="4"/>
  <c r="I79" i="4"/>
  <c r="I81" i="4"/>
  <c r="I70" i="4"/>
  <c r="I80" i="4"/>
  <c r="I64" i="4"/>
  <c r="I66" i="4"/>
  <c r="I68" i="4"/>
  <c r="I76" i="4"/>
  <c r="I78" i="4"/>
  <c r="F40" i="3"/>
  <c r="E40" i="3"/>
  <c r="AC107" i="4"/>
  <c r="AA107" i="4"/>
  <c r="AC80" i="4"/>
  <c r="F54" i="4"/>
  <c r="D54" i="4"/>
  <c r="AA80" i="4"/>
  <c r="A82" i="4"/>
  <c r="I82" i="4" s="1"/>
  <c r="AB107" i="4"/>
  <c r="AD107" i="4"/>
  <c r="AC70" i="4"/>
  <c r="F44" i="4"/>
  <c r="D44" i="4"/>
  <c r="AA70" i="4"/>
  <c r="A72" i="4"/>
  <c r="Z96" i="4"/>
  <c r="Z26" i="4"/>
  <c r="H40" i="4"/>
  <c r="AE66" i="4"/>
  <c r="H44" i="4"/>
  <c r="AE70" i="4"/>
  <c r="H50" i="4"/>
  <c r="AE76" i="4"/>
  <c r="H54" i="4"/>
  <c r="AE80" i="4"/>
  <c r="J62" i="4"/>
  <c r="AE67" i="4"/>
  <c r="H41" i="4"/>
  <c r="AE75" i="4"/>
  <c r="H49" i="4"/>
  <c r="AE79" i="4"/>
  <c r="H53" i="4"/>
  <c r="AE90" i="4"/>
  <c r="Z53" i="4"/>
  <c r="AB53" i="4"/>
  <c r="AC53" i="4"/>
  <c r="Z16" i="4"/>
  <c r="Z43" i="4"/>
  <c r="AB43" i="4"/>
  <c r="AC12" i="4"/>
  <c r="G54" i="4"/>
  <c r="AD80" i="4"/>
  <c r="AD52" i="4"/>
  <c r="AD50" i="4"/>
  <c r="AD43" i="4"/>
  <c r="AD41" i="4"/>
  <c r="AD48" i="4"/>
  <c r="AD39" i="4"/>
  <c r="E54" i="4"/>
  <c r="AB80" i="4"/>
  <c r="C54" i="4"/>
  <c r="Z80" i="4"/>
  <c r="AA53" i="4"/>
  <c r="AC43" i="4"/>
  <c r="Z106" i="4"/>
  <c r="AA16" i="4"/>
  <c r="E44" i="4"/>
  <c r="AB70" i="4"/>
  <c r="C44" i="4"/>
  <c r="Z70" i="4"/>
  <c r="AA43" i="4"/>
  <c r="AA97" i="4"/>
  <c r="AB97" i="4"/>
  <c r="AC97" i="4"/>
  <c r="AD97" i="4"/>
  <c r="AD53" i="4"/>
  <c r="AD51" i="4"/>
  <c r="AD49" i="4"/>
  <c r="AD42" i="4"/>
  <c r="AD40" i="4"/>
  <c r="H38" i="4"/>
  <c r="AE64" i="4"/>
  <c r="H42" i="4"/>
  <c r="AE68" i="4"/>
  <c r="H52" i="4"/>
  <c r="AE78" i="4"/>
  <c r="AE65" i="4"/>
  <c r="H39" i="4"/>
  <c r="AE69" i="4"/>
  <c r="H43" i="4"/>
  <c r="AE77" i="4"/>
  <c r="H51" i="4"/>
  <c r="AE107" i="4"/>
  <c r="H48" i="4"/>
  <c r="AE74" i="4"/>
  <c r="C23" i="3"/>
  <c r="Z23" i="3" s="1"/>
  <c r="C13" i="3"/>
  <c r="Z13" i="3" s="1"/>
  <c r="E23" i="3"/>
  <c r="AB23" i="3" s="1"/>
  <c r="D50" i="3"/>
  <c r="A78" i="3"/>
  <c r="AA103" i="3"/>
  <c r="AC103" i="3"/>
  <c r="AB103" i="3"/>
  <c r="Z92" i="3"/>
  <c r="C40" i="3"/>
  <c r="F50" i="3"/>
  <c r="E12" i="3"/>
  <c r="AB12" i="3" s="1"/>
  <c r="E22" i="3"/>
  <c r="AB22" i="3" s="1"/>
  <c r="E50" i="3"/>
  <c r="D13" i="3"/>
  <c r="AA13" i="3" s="1"/>
  <c r="E11" i="3"/>
  <c r="AB11" i="3" s="1"/>
  <c r="E13" i="3"/>
  <c r="AB13" i="3" s="1"/>
  <c r="E21" i="3"/>
  <c r="AB21" i="3" s="1"/>
  <c r="C50" i="3"/>
  <c r="Z102" i="3"/>
  <c r="AA93" i="3"/>
  <c r="AC93" i="3"/>
  <c r="AB93" i="3"/>
  <c r="D40" i="3"/>
  <c r="I61" i="3"/>
  <c r="AD120" i="4" l="1"/>
  <c r="H126" i="4"/>
  <c r="AE126" i="4" s="1"/>
  <c r="H22" i="4"/>
  <c r="H119" i="4"/>
  <c r="AE119" i="4" s="1"/>
  <c r="H15" i="4"/>
  <c r="H132" i="4"/>
  <c r="AE132" i="4" s="1"/>
  <c r="H28" i="4"/>
  <c r="D132" i="4"/>
  <c r="AA132" i="4" s="1"/>
  <c r="D28" i="4"/>
  <c r="H130" i="4"/>
  <c r="AE130" i="4" s="1"/>
  <c r="H26" i="4"/>
  <c r="H120" i="4"/>
  <c r="AE120" i="4" s="1"/>
  <c r="H16" i="4"/>
  <c r="H116" i="4"/>
  <c r="H12" i="4"/>
  <c r="C122" i="4"/>
  <c r="Z122" i="4" s="1"/>
  <c r="C18" i="4"/>
  <c r="E122" i="4"/>
  <c r="AB122" i="4" s="1"/>
  <c r="E18" i="4"/>
  <c r="C132" i="4"/>
  <c r="Z132" i="4" s="1"/>
  <c r="C28" i="4"/>
  <c r="E132" i="4"/>
  <c r="AB132" i="4" s="1"/>
  <c r="E28" i="4"/>
  <c r="G132" i="4"/>
  <c r="AD132" i="4" s="1"/>
  <c r="G28" i="4"/>
  <c r="D122" i="4"/>
  <c r="AA122" i="4" s="1"/>
  <c r="D18" i="4"/>
  <c r="F132" i="4"/>
  <c r="AC132" i="4" s="1"/>
  <c r="F28" i="4"/>
  <c r="G122" i="4"/>
  <c r="AD122" i="4" s="1"/>
  <c r="G18" i="4"/>
  <c r="H129" i="4"/>
  <c r="AE129" i="4" s="1"/>
  <c r="H25" i="4"/>
  <c r="H121" i="4"/>
  <c r="H17" i="4"/>
  <c r="H117" i="4"/>
  <c r="AE117" i="4" s="1"/>
  <c r="H13" i="4"/>
  <c r="H131" i="4"/>
  <c r="AE131" i="4" s="1"/>
  <c r="H27" i="4"/>
  <c r="H127" i="4"/>
  <c r="AE127" i="4" s="1"/>
  <c r="H23" i="4"/>
  <c r="H128" i="4"/>
  <c r="AE128" i="4" s="1"/>
  <c r="H24" i="4"/>
  <c r="H122" i="4"/>
  <c r="AE122" i="4" s="1"/>
  <c r="H18" i="4"/>
  <c r="H118" i="4"/>
  <c r="AE118" i="4" s="1"/>
  <c r="H14" i="4"/>
  <c r="F122" i="4"/>
  <c r="AC122" i="4" s="1"/>
  <c r="F18" i="4"/>
  <c r="D170" i="3"/>
  <c r="AA170" i="3" s="1"/>
  <c r="AA40" i="3"/>
  <c r="E180" i="3"/>
  <c r="AB180" i="3" s="1"/>
  <c r="AB50" i="3"/>
  <c r="C170" i="3"/>
  <c r="Z170" i="3" s="1"/>
  <c r="Z40" i="3"/>
  <c r="D180" i="3"/>
  <c r="AA180" i="3" s="1"/>
  <c r="AA50" i="3"/>
  <c r="E170" i="3"/>
  <c r="AB170" i="3" s="1"/>
  <c r="AB40" i="3"/>
  <c r="F179" i="3"/>
  <c r="AC179" i="3" s="1"/>
  <c r="AC49" i="3"/>
  <c r="F168" i="3"/>
  <c r="AC168" i="3" s="1"/>
  <c r="AC38" i="3"/>
  <c r="F169" i="3"/>
  <c r="AC169" i="3" s="1"/>
  <c r="AC39" i="3"/>
  <c r="C180" i="3"/>
  <c r="Z180" i="3" s="1"/>
  <c r="Z50" i="3"/>
  <c r="F180" i="3"/>
  <c r="AC180" i="3" s="1"/>
  <c r="AC50" i="3"/>
  <c r="F170" i="3"/>
  <c r="AC170" i="3" s="1"/>
  <c r="AC40" i="3"/>
  <c r="F167" i="3"/>
  <c r="AC167" i="3" s="1"/>
  <c r="AC37" i="3"/>
  <c r="F177" i="3"/>
  <c r="AC177" i="3" s="1"/>
  <c r="AC47" i="3"/>
  <c r="F178" i="3"/>
  <c r="AC178" i="3" s="1"/>
  <c r="AC48" i="3"/>
  <c r="D41" i="3"/>
  <c r="AA41" i="3" s="1"/>
  <c r="AC140" i="3"/>
  <c r="AD140" i="3"/>
  <c r="G140" i="3"/>
  <c r="H114" i="3"/>
  <c r="AD114" i="3"/>
  <c r="AD15" i="4"/>
  <c r="AD13" i="4"/>
  <c r="AB17" i="4"/>
  <c r="AC27" i="4"/>
  <c r="AA17" i="4"/>
  <c r="AC17" i="4"/>
  <c r="AA27" i="4"/>
  <c r="AD22" i="4"/>
  <c r="AD17" i="4"/>
  <c r="AD24" i="4"/>
  <c r="AD26" i="4"/>
  <c r="AB27" i="4"/>
  <c r="AD14" i="4"/>
  <c r="AD23" i="4"/>
  <c r="AD25" i="4"/>
  <c r="AD27" i="4"/>
  <c r="H68" i="3"/>
  <c r="AE68" i="3" s="1"/>
  <c r="C68" i="3"/>
  <c r="Z68" i="3" s="1"/>
  <c r="A69" i="3"/>
  <c r="E69" i="3" s="1"/>
  <c r="AB69" i="3" s="1"/>
  <c r="G68" i="3"/>
  <c r="AD68" i="3" s="1"/>
  <c r="F68" i="3"/>
  <c r="AC68" i="3" s="1"/>
  <c r="F21" i="3"/>
  <c r="AC21" i="3" s="1"/>
  <c r="F22" i="3"/>
  <c r="AC22" i="3" s="1"/>
  <c r="G38" i="3"/>
  <c r="G48" i="3"/>
  <c r="AD48" i="3" s="1"/>
  <c r="G37" i="3"/>
  <c r="F13" i="3"/>
  <c r="AC13" i="3" s="1"/>
  <c r="F23" i="3"/>
  <c r="AC23" i="3" s="1"/>
  <c r="G39" i="3"/>
  <c r="G50" i="3"/>
  <c r="F12" i="3"/>
  <c r="AC12" i="3" s="1"/>
  <c r="G49" i="3"/>
  <c r="G88" i="3"/>
  <c r="G41" i="3"/>
  <c r="C69" i="3"/>
  <c r="Z69" i="3" s="1"/>
  <c r="D78" i="3"/>
  <c r="AA78" i="3" s="1"/>
  <c r="C78" i="3"/>
  <c r="Z78" i="3" s="1"/>
  <c r="E78" i="3"/>
  <c r="AB78" i="3" s="1"/>
  <c r="F78" i="3"/>
  <c r="AC78" i="3" s="1"/>
  <c r="G78" i="3"/>
  <c r="AD78" i="3" s="1"/>
  <c r="I87" i="3"/>
  <c r="H98" i="3"/>
  <c r="H99" i="3"/>
  <c r="H47" i="3" s="1"/>
  <c r="H100" i="3"/>
  <c r="AE100" i="3" s="1"/>
  <c r="H101" i="3"/>
  <c r="AE101" i="3" s="1"/>
  <c r="H89" i="3"/>
  <c r="H37" i="3" s="1"/>
  <c r="H91" i="3"/>
  <c r="AE91" i="3" s="1"/>
  <c r="H93" i="3"/>
  <c r="AE93" i="3" s="1"/>
  <c r="H95" i="3"/>
  <c r="H97" i="3"/>
  <c r="H109" i="3"/>
  <c r="H108" i="3"/>
  <c r="H107" i="3"/>
  <c r="H106" i="3"/>
  <c r="H105" i="3"/>
  <c r="H104" i="3"/>
  <c r="AE104" i="3" s="1"/>
  <c r="H103" i="3"/>
  <c r="AE103" i="3" s="1"/>
  <c r="H102" i="3"/>
  <c r="AE102" i="3" s="1"/>
  <c r="H90" i="3"/>
  <c r="H38" i="3" s="1"/>
  <c r="H92" i="3"/>
  <c r="AE92" i="3" s="1"/>
  <c r="H94" i="3"/>
  <c r="AE94" i="3" s="1"/>
  <c r="H96" i="3"/>
  <c r="I73" i="3"/>
  <c r="AF73" i="3" s="1"/>
  <c r="I74" i="3"/>
  <c r="AF74" i="3" s="1"/>
  <c r="I76" i="3"/>
  <c r="AF76" i="3" s="1"/>
  <c r="I78" i="3"/>
  <c r="AF78" i="3" s="1"/>
  <c r="I63" i="3"/>
  <c r="AF63" i="3" s="1"/>
  <c r="I64" i="3"/>
  <c r="AF64" i="3" s="1"/>
  <c r="I65" i="3"/>
  <c r="AF65" i="3" s="1"/>
  <c r="I66" i="3"/>
  <c r="AF66" i="3" s="1"/>
  <c r="I67" i="3"/>
  <c r="AF67" i="3" s="1"/>
  <c r="I68" i="3"/>
  <c r="AF68" i="3" s="1"/>
  <c r="I75" i="3"/>
  <c r="AF75" i="3" s="1"/>
  <c r="I77" i="3"/>
  <c r="AF77" i="3" s="1"/>
  <c r="G47" i="3"/>
  <c r="F11" i="3"/>
  <c r="AC11" i="3" s="1"/>
  <c r="G40" i="3"/>
  <c r="H78" i="3"/>
  <c r="AE78" i="3" s="1"/>
  <c r="K88" i="4"/>
  <c r="J90" i="4"/>
  <c r="J91" i="4"/>
  <c r="AG91" i="4" s="1"/>
  <c r="J92" i="4"/>
  <c r="AG92" i="4" s="1"/>
  <c r="J93" i="4"/>
  <c r="AG93" i="4" s="1"/>
  <c r="J94" i="4"/>
  <c r="AG94" i="4" s="1"/>
  <c r="J95" i="4"/>
  <c r="AG95" i="4" s="1"/>
  <c r="J96" i="4"/>
  <c r="AG96" i="4" s="1"/>
  <c r="J97" i="4"/>
  <c r="AG97" i="4" s="1"/>
  <c r="J98" i="4"/>
  <c r="AG98" i="4" s="1"/>
  <c r="J99" i="4"/>
  <c r="AG99" i="4" s="1"/>
  <c r="J100" i="4"/>
  <c r="AG100" i="4" s="1"/>
  <c r="J101" i="4"/>
  <c r="AG101" i="4" s="1"/>
  <c r="J102" i="4"/>
  <c r="AG102" i="4" s="1"/>
  <c r="J103" i="4"/>
  <c r="AG103" i="4" s="1"/>
  <c r="J104" i="4"/>
  <c r="AG104" i="4" s="1"/>
  <c r="J105" i="4"/>
  <c r="AG105" i="4" s="1"/>
  <c r="J106" i="4"/>
  <c r="AG106" i="4" s="1"/>
  <c r="J107" i="4"/>
  <c r="AG107" i="4" s="1"/>
  <c r="J108" i="4"/>
  <c r="AG108" i="4" s="1"/>
  <c r="J109" i="4"/>
  <c r="J110" i="4"/>
  <c r="E14" i="3"/>
  <c r="AB14" i="3" s="1"/>
  <c r="AF100" i="4"/>
  <c r="AF92" i="4"/>
  <c r="AE38" i="4"/>
  <c r="AF94" i="4"/>
  <c r="AD44" i="4"/>
  <c r="F14" i="3"/>
  <c r="AC14" i="3" s="1"/>
  <c r="AD16" i="4"/>
  <c r="M72" i="4"/>
  <c r="D72" i="4"/>
  <c r="C72" i="4"/>
  <c r="H72" i="4"/>
  <c r="E72" i="4"/>
  <c r="F72" i="4"/>
  <c r="G72" i="4"/>
  <c r="I72" i="4"/>
  <c r="AF72" i="4" s="1"/>
  <c r="I89" i="4"/>
  <c r="J65" i="4"/>
  <c r="J67" i="4"/>
  <c r="J69" i="4"/>
  <c r="J66" i="4"/>
  <c r="J70" i="4"/>
  <c r="J72" i="4"/>
  <c r="J74" i="4"/>
  <c r="J76" i="4"/>
  <c r="J78" i="4"/>
  <c r="J80" i="4"/>
  <c r="J82" i="4"/>
  <c r="J64" i="4"/>
  <c r="J68" i="4"/>
  <c r="J75" i="4"/>
  <c r="J77" i="4"/>
  <c r="J81" i="4"/>
  <c r="J71" i="4"/>
  <c r="J79" i="4"/>
  <c r="C82" i="4"/>
  <c r="E82" i="4"/>
  <c r="M82" i="4"/>
  <c r="H82" i="4"/>
  <c r="D82" i="4"/>
  <c r="F82" i="4"/>
  <c r="G82" i="4"/>
  <c r="AF108" i="4"/>
  <c r="AC108" i="4"/>
  <c r="AE108" i="4"/>
  <c r="AE48" i="4"/>
  <c r="AE51" i="4"/>
  <c r="AE43" i="4"/>
  <c r="AE39" i="4"/>
  <c r="AA98" i="4"/>
  <c r="AB98" i="4"/>
  <c r="AC98" i="4"/>
  <c r="AD98" i="4"/>
  <c r="AE98" i="4"/>
  <c r="Z54" i="4"/>
  <c r="AB54" i="4"/>
  <c r="AD54" i="4"/>
  <c r="Z17" i="4"/>
  <c r="AE41" i="4"/>
  <c r="K62" i="4"/>
  <c r="I48" i="4"/>
  <c r="AF74" i="4"/>
  <c r="I40" i="4"/>
  <c r="AF66" i="4"/>
  <c r="I42" i="4"/>
  <c r="AF68" i="4"/>
  <c r="I44" i="4"/>
  <c r="AF70" i="4"/>
  <c r="I49" i="4"/>
  <c r="AF75" i="4"/>
  <c r="I51" i="4"/>
  <c r="AF77" i="4"/>
  <c r="I53" i="4"/>
  <c r="AF79" i="4"/>
  <c r="I55" i="4"/>
  <c r="AF81" i="4"/>
  <c r="AE54" i="4"/>
  <c r="AE50" i="4"/>
  <c r="AE44" i="4"/>
  <c r="AE40" i="4"/>
  <c r="AD12" i="4"/>
  <c r="G45" i="4"/>
  <c r="AD71" i="4"/>
  <c r="E45" i="4"/>
  <c r="AB71" i="4"/>
  <c r="C45" i="4"/>
  <c r="Z71" i="4"/>
  <c r="AC44" i="4"/>
  <c r="AA108" i="4"/>
  <c r="AB108" i="4"/>
  <c r="AD108" i="4"/>
  <c r="F55" i="4"/>
  <c r="AC81" i="4"/>
  <c r="AA81" i="4"/>
  <c r="D55" i="4"/>
  <c r="A83" i="4"/>
  <c r="AA54" i="4"/>
  <c r="AE81" i="4"/>
  <c r="H55" i="4"/>
  <c r="AE52" i="4"/>
  <c r="AE42" i="4"/>
  <c r="Z97" i="4"/>
  <c r="Z44" i="4"/>
  <c r="AB44" i="4"/>
  <c r="Z27" i="4"/>
  <c r="AE53" i="4"/>
  <c r="AE49" i="4"/>
  <c r="AE71" i="4"/>
  <c r="H45" i="4"/>
  <c r="I39" i="4"/>
  <c r="AF65" i="4"/>
  <c r="AF90" i="4"/>
  <c r="AF64" i="4"/>
  <c r="I38" i="4"/>
  <c r="I41" i="4"/>
  <c r="AF67" i="4"/>
  <c r="I43" i="4"/>
  <c r="AF69" i="4"/>
  <c r="I45" i="4"/>
  <c r="AF71" i="4"/>
  <c r="I50" i="4"/>
  <c r="AF76" i="4"/>
  <c r="I52" i="4"/>
  <c r="AF78" i="4"/>
  <c r="I54" i="4"/>
  <c r="AF80" i="4"/>
  <c r="AF82" i="4"/>
  <c r="AF98" i="4"/>
  <c r="F45" i="4"/>
  <c r="AC71" i="4"/>
  <c r="AA71" i="4"/>
  <c r="D45" i="4"/>
  <c r="A73" i="4"/>
  <c r="AA44" i="4"/>
  <c r="Z107" i="4"/>
  <c r="G55" i="4"/>
  <c r="AD81" i="4"/>
  <c r="E55" i="4"/>
  <c r="AB81" i="4"/>
  <c r="C55" i="4"/>
  <c r="Z81" i="4"/>
  <c r="AC54" i="4"/>
  <c r="D14" i="3"/>
  <c r="AA14" i="3" s="1"/>
  <c r="Z93" i="3"/>
  <c r="C24" i="3"/>
  <c r="Z24" i="3" s="1"/>
  <c r="E24" i="3"/>
  <c r="AB24" i="3" s="1"/>
  <c r="Z103" i="3"/>
  <c r="E51" i="3"/>
  <c r="D51" i="3"/>
  <c r="A79" i="3"/>
  <c r="D24" i="3"/>
  <c r="AA24" i="3" s="1"/>
  <c r="AA94" i="3"/>
  <c r="AC94" i="3"/>
  <c r="AB94" i="3"/>
  <c r="E41" i="3"/>
  <c r="F41" i="3"/>
  <c r="G51" i="3"/>
  <c r="F24" i="3"/>
  <c r="AC24" i="3" s="1"/>
  <c r="D42" i="3"/>
  <c r="C41" i="3"/>
  <c r="C14" i="3"/>
  <c r="Z14" i="3" s="1"/>
  <c r="AA104" i="3"/>
  <c r="AC104" i="3"/>
  <c r="AB104" i="3"/>
  <c r="AD104" i="3"/>
  <c r="F51" i="3"/>
  <c r="C51" i="3"/>
  <c r="J61" i="3"/>
  <c r="AE121" i="4" l="1"/>
  <c r="AE89" i="3"/>
  <c r="AE116" i="4"/>
  <c r="E133" i="4"/>
  <c r="AB133" i="4" s="1"/>
  <c r="E29" i="4"/>
  <c r="D123" i="4"/>
  <c r="AA123" i="4" s="1"/>
  <c r="D19" i="4"/>
  <c r="I116" i="4"/>
  <c r="AF116" i="4" s="1"/>
  <c r="I12" i="4"/>
  <c r="C123" i="4"/>
  <c r="Z123" i="4" s="1"/>
  <c r="C19" i="4"/>
  <c r="G123" i="4"/>
  <c r="AD123" i="4" s="1"/>
  <c r="G19" i="4"/>
  <c r="F123" i="4"/>
  <c r="AC123" i="4" s="1"/>
  <c r="F19" i="4"/>
  <c r="I132" i="4"/>
  <c r="AF132" i="4" s="1"/>
  <c r="I28" i="4"/>
  <c r="I130" i="4"/>
  <c r="AF130" i="4" s="1"/>
  <c r="I26" i="4"/>
  <c r="I128" i="4"/>
  <c r="AF128" i="4" s="1"/>
  <c r="I24" i="4"/>
  <c r="I123" i="4"/>
  <c r="AF123" i="4" s="1"/>
  <c r="I19" i="4"/>
  <c r="I121" i="4"/>
  <c r="AF121" i="4" s="1"/>
  <c r="I17" i="4"/>
  <c r="I119" i="4"/>
  <c r="I15" i="4"/>
  <c r="H123" i="4"/>
  <c r="AE123" i="4" s="1"/>
  <c r="H19" i="4"/>
  <c r="H133" i="4"/>
  <c r="AE133" i="4" s="1"/>
  <c r="H29" i="4"/>
  <c r="D133" i="4"/>
  <c r="AA133" i="4" s="1"/>
  <c r="D29" i="4"/>
  <c r="I133" i="4"/>
  <c r="AF133" i="4" s="1"/>
  <c r="I29" i="4"/>
  <c r="I131" i="4"/>
  <c r="AF131" i="4" s="1"/>
  <c r="I27" i="4"/>
  <c r="I129" i="4"/>
  <c r="AF129" i="4" s="1"/>
  <c r="I25" i="4"/>
  <c r="I127" i="4"/>
  <c r="AF127" i="4" s="1"/>
  <c r="I23" i="4"/>
  <c r="I122" i="4"/>
  <c r="I18" i="4"/>
  <c r="I120" i="4"/>
  <c r="I16" i="4"/>
  <c r="I118" i="4"/>
  <c r="I14" i="4"/>
  <c r="I126" i="4"/>
  <c r="AF126" i="4" s="1"/>
  <c r="I22" i="4"/>
  <c r="C133" i="4"/>
  <c r="Z133" i="4" s="1"/>
  <c r="C29" i="4"/>
  <c r="G133" i="4"/>
  <c r="AD133" i="4" s="1"/>
  <c r="G29" i="4"/>
  <c r="I117" i="4"/>
  <c r="AF117" i="4" s="1"/>
  <c r="I13" i="4"/>
  <c r="F133" i="4"/>
  <c r="AC133" i="4" s="1"/>
  <c r="F29" i="4"/>
  <c r="E123" i="4"/>
  <c r="AB123" i="4" s="1"/>
  <c r="E19" i="4"/>
  <c r="C181" i="3"/>
  <c r="Z181" i="3" s="1"/>
  <c r="Z51" i="3"/>
  <c r="D172" i="3"/>
  <c r="AA172" i="3" s="1"/>
  <c r="AA42" i="3"/>
  <c r="G181" i="3"/>
  <c r="AD181" i="3" s="1"/>
  <c r="AD51" i="3"/>
  <c r="E171" i="3"/>
  <c r="AB171" i="3" s="1"/>
  <c r="AB41" i="3"/>
  <c r="D181" i="3"/>
  <c r="AA181" i="3" s="1"/>
  <c r="AA51" i="3"/>
  <c r="G170" i="3"/>
  <c r="AD170" i="3" s="1"/>
  <c r="AD40" i="3"/>
  <c r="G177" i="3"/>
  <c r="AD177" i="3" s="1"/>
  <c r="AD47" i="3"/>
  <c r="H168" i="3"/>
  <c r="AE168" i="3" s="1"/>
  <c r="AE38" i="3"/>
  <c r="H177" i="3"/>
  <c r="AE177" i="3" s="1"/>
  <c r="AE47" i="3"/>
  <c r="G169" i="3"/>
  <c r="AD169" i="3" s="1"/>
  <c r="AD39" i="3"/>
  <c r="F181" i="3"/>
  <c r="AC181" i="3" s="1"/>
  <c r="AC51" i="3"/>
  <c r="C171" i="3"/>
  <c r="Z171" i="3" s="1"/>
  <c r="Z41" i="3"/>
  <c r="F171" i="3"/>
  <c r="AC171" i="3" s="1"/>
  <c r="AC41" i="3"/>
  <c r="E181" i="3"/>
  <c r="AB181" i="3" s="1"/>
  <c r="AB51" i="3"/>
  <c r="H167" i="3"/>
  <c r="AE167" i="3" s="1"/>
  <c r="AE37" i="3"/>
  <c r="G171" i="3"/>
  <c r="AD171" i="3" s="1"/>
  <c r="AD41" i="3"/>
  <c r="G179" i="3"/>
  <c r="AD179" i="3" s="1"/>
  <c r="AD49" i="3"/>
  <c r="G180" i="3"/>
  <c r="AD180" i="3" s="1"/>
  <c r="AD50" i="3"/>
  <c r="G167" i="3"/>
  <c r="AD167" i="3" s="1"/>
  <c r="AD37" i="3"/>
  <c r="G168" i="3"/>
  <c r="AD168" i="3" s="1"/>
  <c r="AD38" i="3"/>
  <c r="G22" i="3"/>
  <c r="AD22" i="3" s="1"/>
  <c r="G178" i="3"/>
  <c r="AD178" i="3" s="1"/>
  <c r="D171" i="3"/>
  <c r="AA171" i="3" s="1"/>
  <c r="D15" i="3"/>
  <c r="AA15" i="3" s="1"/>
  <c r="H69" i="3"/>
  <c r="AE69" i="3" s="1"/>
  <c r="I69" i="3"/>
  <c r="AF69" i="3" s="1"/>
  <c r="G69" i="3"/>
  <c r="AD69" i="3" s="1"/>
  <c r="I114" i="3"/>
  <c r="AE114" i="3"/>
  <c r="H140" i="3"/>
  <c r="AE15" i="4"/>
  <c r="AA28" i="4"/>
  <c r="AC18" i="4"/>
  <c r="AE14" i="4"/>
  <c r="AE18" i="4"/>
  <c r="AE24" i="4"/>
  <c r="AE28" i="4"/>
  <c r="AE23" i="4"/>
  <c r="AE27" i="4"/>
  <c r="AD28" i="4"/>
  <c r="AB28" i="4"/>
  <c r="AE25" i="4"/>
  <c r="AE22" i="4"/>
  <c r="AD18" i="4"/>
  <c r="AC28" i="4"/>
  <c r="AA18" i="4"/>
  <c r="AE16" i="4"/>
  <c r="AE13" i="4"/>
  <c r="AE26" i="4"/>
  <c r="AB19" i="4"/>
  <c r="D69" i="3"/>
  <c r="AA69" i="3" s="1"/>
  <c r="A70" i="3"/>
  <c r="I70" i="3" s="1"/>
  <c r="AF70" i="3" s="1"/>
  <c r="F69" i="3"/>
  <c r="AC69" i="3" s="1"/>
  <c r="G12" i="3"/>
  <c r="AD12" i="3" s="1"/>
  <c r="AE90" i="3"/>
  <c r="G24" i="3"/>
  <c r="AD24" i="3" s="1"/>
  <c r="G11" i="3"/>
  <c r="AD11" i="3" s="1"/>
  <c r="G23" i="3"/>
  <c r="AD23" i="3" s="1"/>
  <c r="G14" i="3"/>
  <c r="AD14" i="3" s="1"/>
  <c r="H52" i="3"/>
  <c r="G21" i="3"/>
  <c r="AD21" i="3" s="1"/>
  <c r="G13" i="3"/>
  <c r="AD13" i="3" s="1"/>
  <c r="H49" i="3"/>
  <c r="AE99" i="3"/>
  <c r="H39" i="3"/>
  <c r="H51" i="3"/>
  <c r="G15" i="3"/>
  <c r="AD15" i="3" s="1"/>
  <c r="H48" i="3"/>
  <c r="H88" i="3"/>
  <c r="J64" i="3"/>
  <c r="AG64" i="3" s="1"/>
  <c r="J66" i="3"/>
  <c r="AG66" i="3" s="1"/>
  <c r="J68" i="3"/>
  <c r="AG68" i="3" s="1"/>
  <c r="J74" i="3"/>
  <c r="AG74" i="3" s="1"/>
  <c r="J75" i="3"/>
  <c r="AG75" i="3" s="1"/>
  <c r="J76" i="3"/>
  <c r="AG76" i="3" s="1"/>
  <c r="J77" i="3"/>
  <c r="AG77" i="3" s="1"/>
  <c r="J78" i="3"/>
  <c r="AG78" i="3" s="1"/>
  <c r="J79" i="3"/>
  <c r="AG79" i="3" s="1"/>
  <c r="J63" i="3"/>
  <c r="J65" i="3"/>
  <c r="AG65" i="3" s="1"/>
  <c r="J67" i="3"/>
  <c r="AG67" i="3" s="1"/>
  <c r="J69" i="3"/>
  <c r="AG69" i="3" s="1"/>
  <c r="J73" i="3"/>
  <c r="AG73" i="3" s="1"/>
  <c r="C79" i="3"/>
  <c r="Z79" i="3" s="1"/>
  <c r="D79" i="3"/>
  <c r="AA79" i="3" s="1"/>
  <c r="E79" i="3"/>
  <c r="AB79" i="3" s="1"/>
  <c r="F79" i="3"/>
  <c r="AC79" i="3" s="1"/>
  <c r="G79" i="3"/>
  <c r="AD79" i="3" s="1"/>
  <c r="H79" i="3"/>
  <c r="AE79" i="3" s="1"/>
  <c r="E70" i="3"/>
  <c r="AB70" i="3" s="1"/>
  <c r="H41" i="3"/>
  <c r="H40" i="3"/>
  <c r="H50" i="3"/>
  <c r="I79" i="3"/>
  <c r="AF79" i="3" s="1"/>
  <c r="J87" i="3"/>
  <c r="I102" i="3"/>
  <c r="AF102" i="3" s="1"/>
  <c r="I103" i="3"/>
  <c r="AF103" i="3" s="1"/>
  <c r="I104" i="3"/>
  <c r="AF104" i="3" s="1"/>
  <c r="I105" i="3"/>
  <c r="AF105" i="3" s="1"/>
  <c r="I106" i="3"/>
  <c r="I107" i="3"/>
  <c r="I108" i="3"/>
  <c r="I109" i="3"/>
  <c r="I89" i="3"/>
  <c r="I37" i="3" s="1"/>
  <c r="I90" i="3"/>
  <c r="I38" i="3" s="1"/>
  <c r="I91" i="3"/>
  <c r="AF91" i="3" s="1"/>
  <c r="I92" i="3"/>
  <c r="AF92" i="3" s="1"/>
  <c r="I93" i="3"/>
  <c r="AF93" i="3" s="1"/>
  <c r="I94" i="3"/>
  <c r="AF94" i="3" s="1"/>
  <c r="I95" i="3"/>
  <c r="AF95" i="3" s="1"/>
  <c r="I96" i="3"/>
  <c r="I97" i="3"/>
  <c r="I98" i="3"/>
  <c r="I99" i="3"/>
  <c r="AF99" i="3" s="1"/>
  <c r="I100" i="3"/>
  <c r="AF100" i="3" s="1"/>
  <c r="I101" i="3"/>
  <c r="AF101" i="3" s="1"/>
  <c r="L88" i="4"/>
  <c r="K90" i="4"/>
  <c r="K91" i="4"/>
  <c r="AH91" i="4" s="1"/>
  <c r="K92" i="4"/>
  <c r="AH92" i="4" s="1"/>
  <c r="K93" i="4"/>
  <c r="AH93" i="4" s="1"/>
  <c r="K94" i="4"/>
  <c r="AH94" i="4" s="1"/>
  <c r="K95" i="4"/>
  <c r="AH95" i="4" s="1"/>
  <c r="K96" i="4"/>
  <c r="AH96" i="4" s="1"/>
  <c r="K97" i="4"/>
  <c r="AH97" i="4" s="1"/>
  <c r="K98" i="4"/>
  <c r="AH98" i="4" s="1"/>
  <c r="K99" i="4"/>
  <c r="AH99" i="4" s="1"/>
  <c r="K100" i="4"/>
  <c r="AH100" i="4" s="1"/>
  <c r="K101" i="4"/>
  <c r="AH101" i="4" s="1"/>
  <c r="K102" i="4"/>
  <c r="AH102" i="4" s="1"/>
  <c r="K103" i="4"/>
  <c r="AH103" i="4" s="1"/>
  <c r="K104" i="4"/>
  <c r="AH104" i="4" s="1"/>
  <c r="K105" i="4"/>
  <c r="AH105" i="4" s="1"/>
  <c r="K106" i="4"/>
  <c r="AH106" i="4" s="1"/>
  <c r="K107" i="4"/>
  <c r="AH107" i="4" s="1"/>
  <c r="K108" i="4"/>
  <c r="AH108" i="4" s="1"/>
  <c r="K109" i="4"/>
  <c r="AH109" i="4" s="1"/>
  <c r="K110" i="4"/>
  <c r="AE17" i="4"/>
  <c r="AF38" i="4"/>
  <c r="D73" i="4"/>
  <c r="H73" i="4"/>
  <c r="C73" i="4"/>
  <c r="E73" i="4"/>
  <c r="M73" i="4"/>
  <c r="F73" i="4"/>
  <c r="G73" i="4"/>
  <c r="I73" i="4"/>
  <c r="K73" i="4"/>
  <c r="K76" i="4"/>
  <c r="K78" i="4"/>
  <c r="K80" i="4"/>
  <c r="K82" i="4"/>
  <c r="K74" i="4"/>
  <c r="K75" i="4"/>
  <c r="K65" i="4"/>
  <c r="K67" i="4"/>
  <c r="K69" i="4"/>
  <c r="K71" i="4"/>
  <c r="K79" i="4"/>
  <c r="K83" i="4"/>
  <c r="K64" i="4"/>
  <c r="K66" i="4"/>
  <c r="K68" i="4"/>
  <c r="K70" i="4"/>
  <c r="K72" i="4"/>
  <c r="K77" i="4"/>
  <c r="K81" i="4"/>
  <c r="M83" i="4"/>
  <c r="D83" i="4"/>
  <c r="H83" i="4"/>
  <c r="C83" i="4"/>
  <c r="E83" i="4"/>
  <c r="F83" i="4"/>
  <c r="G83" i="4"/>
  <c r="I83" i="4"/>
  <c r="J83" i="4"/>
  <c r="AG83" i="4" s="1"/>
  <c r="J73" i="4"/>
  <c r="J89" i="4"/>
  <c r="E42" i="3"/>
  <c r="AF109" i="4"/>
  <c r="AG109" i="4"/>
  <c r="AE109" i="4"/>
  <c r="I56" i="4"/>
  <c r="AE12" i="4"/>
  <c r="Z55" i="4"/>
  <c r="AB55" i="4"/>
  <c r="AD55" i="4"/>
  <c r="G46" i="4"/>
  <c r="AD72" i="4"/>
  <c r="E46" i="4"/>
  <c r="AB72" i="4"/>
  <c r="C46" i="4"/>
  <c r="Z72" i="4"/>
  <c r="AA45" i="4"/>
  <c r="AF39" i="4"/>
  <c r="AE55" i="4"/>
  <c r="G56" i="4"/>
  <c r="AD82" i="4"/>
  <c r="E56" i="4"/>
  <c r="AB82" i="4"/>
  <c r="C56" i="4"/>
  <c r="Z82" i="4"/>
  <c r="AA55" i="4"/>
  <c r="AA109" i="4"/>
  <c r="AB109" i="4"/>
  <c r="AC109" i="4"/>
  <c r="AD109" i="4"/>
  <c r="AF55" i="4"/>
  <c r="AF53" i="4"/>
  <c r="AF51" i="4"/>
  <c r="AF49" i="4"/>
  <c r="I46" i="4"/>
  <c r="AF44" i="4"/>
  <c r="AF42" i="4"/>
  <c r="AF40" i="4"/>
  <c r="J41" i="4"/>
  <c r="AG67" i="4"/>
  <c r="J45" i="4"/>
  <c r="AG71" i="4"/>
  <c r="J49" i="4"/>
  <c r="AG75" i="4"/>
  <c r="J53" i="4"/>
  <c r="AG79" i="4"/>
  <c r="J39" i="4"/>
  <c r="AG65" i="4"/>
  <c r="AG68" i="4"/>
  <c r="J42" i="4"/>
  <c r="AG72" i="4"/>
  <c r="J46" i="4"/>
  <c r="AG78" i="4"/>
  <c r="J52" i="4"/>
  <c r="AG82" i="4"/>
  <c r="J56" i="4"/>
  <c r="AG90" i="4"/>
  <c r="Z28" i="4"/>
  <c r="Z98" i="4"/>
  <c r="H46" i="4"/>
  <c r="AE72" i="4"/>
  <c r="AC72" i="4"/>
  <c r="F46" i="4"/>
  <c r="D46" i="4"/>
  <c r="AA72" i="4"/>
  <c r="AC45" i="4"/>
  <c r="AF54" i="4"/>
  <c r="AF52" i="4"/>
  <c r="AF50" i="4"/>
  <c r="AF45" i="4"/>
  <c r="AF43" i="4"/>
  <c r="AF41" i="4"/>
  <c r="AE45" i="4"/>
  <c r="AB18" i="4"/>
  <c r="Z18" i="4"/>
  <c r="H56" i="4"/>
  <c r="AE82" i="4"/>
  <c r="AC82" i="4"/>
  <c r="F56" i="4"/>
  <c r="D56" i="4"/>
  <c r="AA82" i="4"/>
  <c r="A84" i="4"/>
  <c r="AC55" i="4"/>
  <c r="Z108" i="4"/>
  <c r="Z45" i="4"/>
  <c r="AB45" i="4"/>
  <c r="AD45" i="4"/>
  <c r="AF48" i="4"/>
  <c r="J38" i="4"/>
  <c r="AG64" i="4"/>
  <c r="J43" i="4"/>
  <c r="AG69" i="4"/>
  <c r="J51" i="4"/>
  <c r="AG77" i="4"/>
  <c r="J55" i="4"/>
  <c r="AG81" i="4"/>
  <c r="L62" i="4"/>
  <c r="AG66" i="4"/>
  <c r="J40" i="4"/>
  <c r="AG70" i="4"/>
  <c r="J44" i="4"/>
  <c r="AG76" i="4"/>
  <c r="J50" i="4"/>
  <c r="AG80" i="4"/>
  <c r="J54" i="4"/>
  <c r="J48" i="4"/>
  <c r="AG74" i="4"/>
  <c r="AA99" i="4"/>
  <c r="AB99" i="4"/>
  <c r="AC99" i="4"/>
  <c r="AD99" i="4"/>
  <c r="AE99" i="4"/>
  <c r="AF99" i="4"/>
  <c r="F25" i="3"/>
  <c r="AC25" i="3" s="1"/>
  <c r="AA105" i="3"/>
  <c r="AC105" i="3"/>
  <c r="AB105" i="3"/>
  <c r="AD105" i="3"/>
  <c r="AE105" i="3"/>
  <c r="C15" i="3"/>
  <c r="Z15" i="3" s="1"/>
  <c r="G25" i="3"/>
  <c r="AD25" i="3" s="1"/>
  <c r="E15" i="3"/>
  <c r="AB15" i="3" s="1"/>
  <c r="AD94" i="3"/>
  <c r="G42" i="3"/>
  <c r="Z94" i="3"/>
  <c r="G52" i="3"/>
  <c r="F52" i="3"/>
  <c r="D52" i="3"/>
  <c r="E25" i="3"/>
  <c r="AB25" i="3" s="1"/>
  <c r="H11" i="3"/>
  <c r="AE11" i="3" s="1"/>
  <c r="C25" i="3"/>
  <c r="Z25" i="3" s="1"/>
  <c r="Z104" i="3"/>
  <c r="H12" i="3"/>
  <c r="AE12" i="3" s="1"/>
  <c r="H21" i="3"/>
  <c r="AE21" i="3" s="1"/>
  <c r="D16" i="3"/>
  <c r="AA16" i="3" s="1"/>
  <c r="F15" i="3"/>
  <c r="AC15" i="3" s="1"/>
  <c r="AA95" i="3"/>
  <c r="AC95" i="3"/>
  <c r="AB95" i="3"/>
  <c r="AD95" i="3"/>
  <c r="AE95" i="3"/>
  <c r="E52" i="3"/>
  <c r="A80" i="3"/>
  <c r="J80" i="3" s="1"/>
  <c r="C52" i="3"/>
  <c r="D25" i="3"/>
  <c r="AA25" i="3" s="1"/>
  <c r="H42" i="3"/>
  <c r="C42" i="3"/>
  <c r="F42" i="3"/>
  <c r="K61" i="3"/>
  <c r="AF118" i="4" l="1"/>
  <c r="AF120" i="4"/>
  <c r="AF122" i="4"/>
  <c r="AF119" i="4"/>
  <c r="J128" i="4"/>
  <c r="AG128" i="4" s="1"/>
  <c r="J24" i="4"/>
  <c r="J118" i="4"/>
  <c r="AG118" i="4" s="1"/>
  <c r="J14" i="4"/>
  <c r="J133" i="4"/>
  <c r="AG133" i="4" s="1"/>
  <c r="J29" i="4"/>
  <c r="AG29" i="4" s="1"/>
  <c r="J121" i="4"/>
  <c r="AG121" i="4" s="1"/>
  <c r="J17" i="4"/>
  <c r="F124" i="4"/>
  <c r="AC124" i="4" s="1"/>
  <c r="F20" i="4"/>
  <c r="J117" i="4"/>
  <c r="AG117" i="4" s="1"/>
  <c r="J13" i="4"/>
  <c r="J127" i="4"/>
  <c r="AG127" i="4" s="1"/>
  <c r="J23" i="4"/>
  <c r="AG23" i="4" s="1"/>
  <c r="J123" i="4"/>
  <c r="J19" i="4"/>
  <c r="I124" i="4"/>
  <c r="AF124" i="4" s="1"/>
  <c r="I20" i="4"/>
  <c r="AF20" i="4" s="1"/>
  <c r="E124" i="4"/>
  <c r="AB124" i="4" s="1"/>
  <c r="E20" i="4"/>
  <c r="J126" i="4"/>
  <c r="AG126" i="4" s="1"/>
  <c r="J22" i="4"/>
  <c r="AG22" i="4" s="1"/>
  <c r="D134" i="4"/>
  <c r="AA134" i="4" s="1"/>
  <c r="D30" i="4"/>
  <c r="H134" i="4"/>
  <c r="AE134" i="4" s="1"/>
  <c r="H30" i="4"/>
  <c r="D124" i="4"/>
  <c r="AA124" i="4" s="1"/>
  <c r="D20" i="4"/>
  <c r="AA20" i="4" s="1"/>
  <c r="H124" i="4"/>
  <c r="AE124" i="4" s="1"/>
  <c r="H20" i="4"/>
  <c r="AE20" i="4" s="1"/>
  <c r="J134" i="4"/>
  <c r="AG134" i="4" s="1"/>
  <c r="J30" i="4"/>
  <c r="J130" i="4"/>
  <c r="AG130" i="4" s="1"/>
  <c r="J26" i="4"/>
  <c r="J124" i="4"/>
  <c r="AG124" i="4" s="1"/>
  <c r="J20" i="4"/>
  <c r="J120" i="4"/>
  <c r="AG120" i="4" s="1"/>
  <c r="J16" i="4"/>
  <c r="C134" i="4"/>
  <c r="Z134" i="4" s="1"/>
  <c r="C30" i="4"/>
  <c r="E134" i="4"/>
  <c r="AB134" i="4" s="1"/>
  <c r="E30" i="4"/>
  <c r="G134" i="4"/>
  <c r="AD134" i="4" s="1"/>
  <c r="G30" i="4"/>
  <c r="I134" i="4"/>
  <c r="AF134" i="4" s="1"/>
  <c r="I30" i="4"/>
  <c r="J132" i="4"/>
  <c r="AG132" i="4" s="1"/>
  <c r="J28" i="4"/>
  <c r="J122" i="4"/>
  <c r="AG122" i="4" s="1"/>
  <c r="J18" i="4"/>
  <c r="J129" i="4"/>
  <c r="AG129" i="4" s="1"/>
  <c r="J25" i="4"/>
  <c r="J116" i="4"/>
  <c r="AG116" i="4" s="1"/>
  <c r="J12" i="4"/>
  <c r="F134" i="4"/>
  <c r="AC134" i="4" s="1"/>
  <c r="F30" i="4"/>
  <c r="AC30" i="4" s="1"/>
  <c r="J131" i="4"/>
  <c r="AG131" i="4" s="1"/>
  <c r="J27" i="4"/>
  <c r="AG27" i="4" s="1"/>
  <c r="J119" i="4"/>
  <c r="AG119" i="4" s="1"/>
  <c r="J15" i="4"/>
  <c r="C124" i="4"/>
  <c r="Z124" i="4" s="1"/>
  <c r="C20" i="4"/>
  <c r="G124" i="4"/>
  <c r="AD124" i="4" s="1"/>
  <c r="G20" i="4"/>
  <c r="C172" i="3"/>
  <c r="Z172" i="3" s="1"/>
  <c r="Z42" i="3"/>
  <c r="F182" i="3"/>
  <c r="AC182" i="3" s="1"/>
  <c r="AC52" i="3"/>
  <c r="I168" i="3"/>
  <c r="AF168" i="3" s="1"/>
  <c r="AF38" i="3"/>
  <c r="H180" i="3"/>
  <c r="AE180" i="3" s="1"/>
  <c r="AE50" i="3"/>
  <c r="H171" i="3"/>
  <c r="AE171" i="3" s="1"/>
  <c r="AE41" i="3"/>
  <c r="H169" i="3"/>
  <c r="AE169" i="3" s="1"/>
  <c r="AE39" i="3"/>
  <c r="H179" i="3"/>
  <c r="AE179" i="3" s="1"/>
  <c r="AE49" i="3"/>
  <c r="F172" i="3"/>
  <c r="AC172" i="3" s="1"/>
  <c r="AC42" i="3"/>
  <c r="H172" i="3"/>
  <c r="AE172" i="3" s="1"/>
  <c r="AE42" i="3"/>
  <c r="C182" i="3"/>
  <c r="Z182" i="3" s="1"/>
  <c r="Z52" i="3"/>
  <c r="E182" i="3"/>
  <c r="AB182" i="3" s="1"/>
  <c r="AB52" i="3"/>
  <c r="D182" i="3"/>
  <c r="AA182" i="3" s="1"/>
  <c r="AA52" i="3"/>
  <c r="G182" i="3"/>
  <c r="AD182" i="3" s="1"/>
  <c r="AD52" i="3"/>
  <c r="G172" i="3"/>
  <c r="AD172" i="3" s="1"/>
  <c r="AD42" i="3"/>
  <c r="E172" i="3"/>
  <c r="AB172" i="3" s="1"/>
  <c r="AB42" i="3"/>
  <c r="I167" i="3"/>
  <c r="AF167" i="3" s="1"/>
  <c r="AF37" i="3"/>
  <c r="H170" i="3"/>
  <c r="AE170" i="3" s="1"/>
  <c r="AE40" i="3"/>
  <c r="H178" i="3"/>
  <c r="AE178" i="3" s="1"/>
  <c r="AE48" i="3"/>
  <c r="H181" i="3"/>
  <c r="AE181" i="3" s="1"/>
  <c r="AE51" i="3"/>
  <c r="H182" i="3"/>
  <c r="AE182" i="3" s="1"/>
  <c r="AE52" i="3"/>
  <c r="AF114" i="3"/>
  <c r="AF140" i="3"/>
  <c r="I140" i="3"/>
  <c r="J114" i="3"/>
  <c r="AE140" i="3"/>
  <c r="H70" i="3"/>
  <c r="AE70" i="3" s="1"/>
  <c r="AF23" i="4"/>
  <c r="AA29" i="4"/>
  <c r="AE19" i="4"/>
  <c r="AF15" i="4"/>
  <c r="AF17" i="4"/>
  <c r="AF19" i="4"/>
  <c r="AF24" i="4"/>
  <c r="AF26" i="4"/>
  <c r="AF28" i="4"/>
  <c r="AD29" i="4"/>
  <c r="AB29" i="4"/>
  <c r="AF22" i="4"/>
  <c r="AF14" i="4"/>
  <c r="AF25" i="4"/>
  <c r="AF27" i="4"/>
  <c r="AF29" i="4"/>
  <c r="AC29" i="4"/>
  <c r="AE29" i="4"/>
  <c r="AF13" i="4"/>
  <c r="AA19" i="4"/>
  <c r="F70" i="3"/>
  <c r="AC70" i="3" s="1"/>
  <c r="F43" i="3"/>
  <c r="A71" i="3"/>
  <c r="C71" i="3" s="1"/>
  <c r="Z71" i="3" s="1"/>
  <c r="G70" i="3"/>
  <c r="AD70" i="3" s="1"/>
  <c r="D70" i="3"/>
  <c r="AA70" i="3" s="1"/>
  <c r="C70" i="3"/>
  <c r="Z70" i="3" s="1"/>
  <c r="J70" i="3"/>
  <c r="AG70" i="3" s="1"/>
  <c r="AF89" i="3"/>
  <c r="H26" i="3"/>
  <c r="AE26" i="3" s="1"/>
  <c r="H22" i="3"/>
  <c r="AE22" i="3" s="1"/>
  <c r="H15" i="3"/>
  <c r="AE15" i="3" s="1"/>
  <c r="H14" i="3"/>
  <c r="AE14" i="3" s="1"/>
  <c r="I49" i="3"/>
  <c r="H23" i="3"/>
  <c r="AE23" i="3" s="1"/>
  <c r="H13" i="3"/>
  <c r="AE13" i="3" s="1"/>
  <c r="I52" i="3"/>
  <c r="I41" i="3"/>
  <c r="I50" i="3"/>
  <c r="H25" i="3"/>
  <c r="AE25" i="3" s="1"/>
  <c r="I39" i="3"/>
  <c r="I47" i="3"/>
  <c r="H24" i="3"/>
  <c r="AE24" i="3" s="1"/>
  <c r="I88" i="3"/>
  <c r="I40" i="3"/>
  <c r="AF90" i="3"/>
  <c r="K87" i="3"/>
  <c r="J89" i="3"/>
  <c r="J37" i="3" s="1"/>
  <c r="J91" i="3"/>
  <c r="AG91" i="3" s="1"/>
  <c r="J93" i="3"/>
  <c r="AG93" i="3" s="1"/>
  <c r="J95" i="3"/>
  <c r="AG95" i="3" s="1"/>
  <c r="J97" i="3"/>
  <c r="J100" i="3"/>
  <c r="AG100" i="3" s="1"/>
  <c r="J98" i="3"/>
  <c r="J94" i="3"/>
  <c r="AG94" i="3" s="1"/>
  <c r="J90" i="3"/>
  <c r="AG90" i="3" s="1"/>
  <c r="J109" i="3"/>
  <c r="J108" i="3"/>
  <c r="J107" i="3"/>
  <c r="J106" i="3"/>
  <c r="AG106" i="3" s="1"/>
  <c r="J105" i="3"/>
  <c r="AG105" i="3" s="1"/>
  <c r="J104" i="3"/>
  <c r="AG104" i="3" s="1"/>
  <c r="J103" i="3"/>
  <c r="AG103" i="3" s="1"/>
  <c r="J102" i="3"/>
  <c r="AG102" i="3" s="1"/>
  <c r="J101" i="3"/>
  <c r="AG101" i="3" s="1"/>
  <c r="J99" i="3"/>
  <c r="AG99" i="3" s="1"/>
  <c r="J96" i="3"/>
  <c r="J92" i="3"/>
  <c r="AG92" i="3" s="1"/>
  <c r="K63" i="3"/>
  <c r="AH63" i="3" s="1"/>
  <c r="K64" i="3"/>
  <c r="AH64" i="3" s="1"/>
  <c r="K65" i="3"/>
  <c r="AH65" i="3" s="1"/>
  <c r="K66" i="3"/>
  <c r="AH66" i="3" s="1"/>
  <c r="K67" i="3"/>
  <c r="AH67" i="3" s="1"/>
  <c r="K68" i="3"/>
  <c r="AH68" i="3" s="1"/>
  <c r="K69" i="3"/>
  <c r="AH69" i="3" s="1"/>
  <c r="K70" i="3"/>
  <c r="AH70" i="3" s="1"/>
  <c r="K74" i="3"/>
  <c r="AH74" i="3" s="1"/>
  <c r="K76" i="3"/>
  <c r="AH76" i="3" s="1"/>
  <c r="K78" i="3"/>
  <c r="AH78" i="3" s="1"/>
  <c r="K80" i="3"/>
  <c r="AH80" i="3" s="1"/>
  <c r="K73" i="3"/>
  <c r="AH73" i="3" s="1"/>
  <c r="K75" i="3"/>
  <c r="AH75" i="3" s="1"/>
  <c r="K79" i="3"/>
  <c r="AH79" i="3" s="1"/>
  <c r="K77" i="3"/>
  <c r="AH77" i="3" s="1"/>
  <c r="I42" i="3"/>
  <c r="I48" i="3"/>
  <c r="C80" i="3"/>
  <c r="Z80" i="3" s="1"/>
  <c r="D80" i="3"/>
  <c r="AA80" i="3" s="1"/>
  <c r="E80" i="3"/>
  <c r="AB80" i="3" s="1"/>
  <c r="F80" i="3"/>
  <c r="AC80" i="3" s="1"/>
  <c r="G80" i="3"/>
  <c r="AD80" i="3" s="1"/>
  <c r="H80" i="3"/>
  <c r="AE80" i="3" s="1"/>
  <c r="I80" i="3"/>
  <c r="AF80" i="3" s="1"/>
  <c r="AG63" i="3"/>
  <c r="I51" i="3"/>
  <c r="N88" i="4"/>
  <c r="L99" i="4"/>
  <c r="AI99" i="4" s="1"/>
  <c r="L100" i="4"/>
  <c r="AI100" i="4" s="1"/>
  <c r="L101" i="4"/>
  <c r="AI101" i="4" s="1"/>
  <c r="L102" i="4"/>
  <c r="AI102" i="4" s="1"/>
  <c r="L103" i="4"/>
  <c r="AI103" i="4" s="1"/>
  <c r="L104" i="4"/>
  <c r="AI104" i="4" s="1"/>
  <c r="L105" i="4"/>
  <c r="AI105" i="4" s="1"/>
  <c r="L106" i="4"/>
  <c r="AI106" i="4" s="1"/>
  <c r="L107" i="4"/>
  <c r="AI107" i="4" s="1"/>
  <c r="L108" i="4"/>
  <c r="AI108" i="4" s="1"/>
  <c r="L109" i="4"/>
  <c r="AI109" i="4" s="1"/>
  <c r="L110" i="4"/>
  <c r="AI110" i="4" s="1"/>
  <c r="L91" i="4"/>
  <c r="AI91" i="4" s="1"/>
  <c r="L93" i="4"/>
  <c r="AI93" i="4" s="1"/>
  <c r="L95" i="4"/>
  <c r="AI95" i="4" s="1"/>
  <c r="L97" i="4"/>
  <c r="AI97" i="4" s="1"/>
  <c r="L90" i="4"/>
  <c r="L92" i="4"/>
  <c r="AI92" i="4" s="1"/>
  <c r="L94" i="4"/>
  <c r="AI94" i="4" s="1"/>
  <c r="L96" i="4"/>
  <c r="AI96" i="4" s="1"/>
  <c r="L98" i="4"/>
  <c r="AI98" i="4" s="1"/>
  <c r="AG38" i="4"/>
  <c r="AF16" i="4"/>
  <c r="AF18" i="4"/>
  <c r="L64" i="4"/>
  <c r="L66" i="4"/>
  <c r="L68" i="4"/>
  <c r="L65" i="4"/>
  <c r="L69" i="4"/>
  <c r="L71" i="4"/>
  <c r="L73" i="4"/>
  <c r="L75" i="4"/>
  <c r="L77" i="4"/>
  <c r="L79" i="4"/>
  <c r="L81" i="4"/>
  <c r="L83" i="4"/>
  <c r="L67" i="4"/>
  <c r="L72" i="4"/>
  <c r="L74" i="4"/>
  <c r="L80" i="4"/>
  <c r="L84" i="4"/>
  <c r="L70" i="4"/>
  <c r="L76" i="4"/>
  <c r="L78" i="4"/>
  <c r="L82" i="4"/>
  <c r="K89" i="4"/>
  <c r="C84" i="4"/>
  <c r="D84" i="4"/>
  <c r="D63" i="4" s="1"/>
  <c r="E84" i="4"/>
  <c r="E63" i="4" s="1"/>
  <c r="M84" i="4"/>
  <c r="M63" i="4" s="1"/>
  <c r="H84" i="4"/>
  <c r="H63" i="4" s="1"/>
  <c r="F84" i="4"/>
  <c r="F63" i="4" s="1"/>
  <c r="G84" i="4"/>
  <c r="G63" i="4" s="1"/>
  <c r="I84" i="4"/>
  <c r="I63" i="4" s="1"/>
  <c r="J84" i="4"/>
  <c r="J63" i="4" s="1"/>
  <c r="K84" i="4"/>
  <c r="K63" i="4" s="1"/>
  <c r="E16" i="3"/>
  <c r="AB16" i="3" s="1"/>
  <c r="C43" i="3"/>
  <c r="G43" i="3"/>
  <c r="AF56" i="4"/>
  <c r="AH110" i="4"/>
  <c r="AG48" i="4"/>
  <c r="K39" i="4"/>
  <c r="AH65" i="4"/>
  <c r="K48" i="4"/>
  <c r="AH74" i="4"/>
  <c r="K41" i="4"/>
  <c r="AH67" i="4"/>
  <c r="K43" i="4"/>
  <c r="AH69" i="4"/>
  <c r="K45" i="4"/>
  <c r="AH71" i="4"/>
  <c r="K47" i="4"/>
  <c r="AH73" i="4"/>
  <c r="K50" i="4"/>
  <c r="AH76" i="4"/>
  <c r="K52" i="4"/>
  <c r="AH78" i="4"/>
  <c r="K54" i="4"/>
  <c r="AH80" i="4"/>
  <c r="K56" i="4"/>
  <c r="AH82" i="4"/>
  <c r="AG55" i="4"/>
  <c r="AG51" i="4"/>
  <c r="AD19" i="4"/>
  <c r="I57" i="4"/>
  <c r="AF83" i="4"/>
  <c r="G57" i="4"/>
  <c r="AD83" i="4"/>
  <c r="E57" i="4"/>
  <c r="AB83" i="4"/>
  <c r="C57" i="4"/>
  <c r="Z83" i="4"/>
  <c r="AC56" i="4"/>
  <c r="AF12" i="4"/>
  <c r="AC19" i="4"/>
  <c r="AE73" i="4"/>
  <c r="H47" i="4"/>
  <c r="F47" i="4"/>
  <c r="AC73" i="4"/>
  <c r="AA73" i="4"/>
  <c r="D47" i="4"/>
  <c r="AC46" i="4"/>
  <c r="AG39" i="4"/>
  <c r="AF46" i="4"/>
  <c r="AA110" i="4"/>
  <c r="AA89" i="4" s="1"/>
  <c r="AB110" i="4"/>
  <c r="AB89" i="4" s="1"/>
  <c r="AC110" i="4"/>
  <c r="AC89" i="4" s="1"/>
  <c r="AD110" i="4"/>
  <c r="AD89" i="4" s="1"/>
  <c r="AE110" i="4"/>
  <c r="AE89" i="4" s="1"/>
  <c r="AF110" i="4"/>
  <c r="AF89" i="4" s="1"/>
  <c r="AG110" i="4"/>
  <c r="AG89" i="4" s="1"/>
  <c r="J57" i="4"/>
  <c r="Z99" i="4"/>
  <c r="AG54" i="4"/>
  <c r="AG50" i="4"/>
  <c r="AG44" i="4"/>
  <c r="AG40" i="4"/>
  <c r="K38" i="4"/>
  <c r="AH64" i="4"/>
  <c r="AH90" i="4"/>
  <c r="K40" i="4"/>
  <c r="AH66" i="4"/>
  <c r="K42" i="4"/>
  <c r="AH68" i="4"/>
  <c r="K44" i="4"/>
  <c r="AH70" i="4"/>
  <c r="K46" i="4"/>
  <c r="AH72" i="4"/>
  <c r="K49" i="4"/>
  <c r="AH75" i="4"/>
  <c r="K51" i="4"/>
  <c r="AH77" i="4"/>
  <c r="K53" i="4"/>
  <c r="AH79" i="4"/>
  <c r="K55" i="4"/>
  <c r="AH81" i="4"/>
  <c r="K57" i="4"/>
  <c r="AH83" i="4"/>
  <c r="J47" i="4"/>
  <c r="AG73" i="4"/>
  <c r="AG43" i="4"/>
  <c r="Z19" i="4"/>
  <c r="AE83" i="4"/>
  <c r="H57" i="4"/>
  <c r="F57" i="4"/>
  <c r="AC83" i="4"/>
  <c r="AA83" i="4"/>
  <c r="D57" i="4"/>
  <c r="AA56" i="4"/>
  <c r="AE56" i="4"/>
  <c r="I47" i="4"/>
  <c r="AF73" i="4"/>
  <c r="G47" i="4"/>
  <c r="AD73" i="4"/>
  <c r="E47" i="4"/>
  <c r="AB73" i="4"/>
  <c r="C47" i="4"/>
  <c r="Z73" i="4"/>
  <c r="AA46" i="4"/>
  <c r="AE46" i="4"/>
  <c r="AG56" i="4"/>
  <c r="AG52" i="4"/>
  <c r="AG46" i="4"/>
  <c r="AG42" i="4"/>
  <c r="AG53" i="4"/>
  <c r="AG49" i="4"/>
  <c r="AG45" i="4"/>
  <c r="AG41" i="4"/>
  <c r="Z109" i="4"/>
  <c r="Z56" i="4"/>
  <c r="AB56" i="4"/>
  <c r="AD56" i="4"/>
  <c r="Z46" i="4"/>
  <c r="AB46" i="4"/>
  <c r="AD46" i="4"/>
  <c r="Z29" i="4"/>
  <c r="C16" i="3"/>
  <c r="Z16" i="3" s="1"/>
  <c r="H53" i="3"/>
  <c r="E53" i="3"/>
  <c r="A81" i="3"/>
  <c r="C53" i="3"/>
  <c r="AA96" i="3"/>
  <c r="AC96" i="3"/>
  <c r="AB96" i="3"/>
  <c r="AD96" i="3"/>
  <c r="AE96" i="3"/>
  <c r="AF96" i="3"/>
  <c r="H43" i="3"/>
  <c r="G26" i="3"/>
  <c r="AD26" i="3" s="1"/>
  <c r="E43" i="3"/>
  <c r="G16" i="3"/>
  <c r="AD16" i="3" s="1"/>
  <c r="AA106" i="3"/>
  <c r="AC106" i="3"/>
  <c r="AB106" i="3"/>
  <c r="AD106" i="3"/>
  <c r="AE106" i="3"/>
  <c r="AF106" i="3"/>
  <c r="I12" i="3"/>
  <c r="AF12" i="3" s="1"/>
  <c r="F16" i="3"/>
  <c r="AC16" i="3" s="1"/>
  <c r="H16" i="3"/>
  <c r="AE16" i="3" s="1"/>
  <c r="C26" i="3"/>
  <c r="Z26" i="3" s="1"/>
  <c r="G53" i="3"/>
  <c r="F53" i="3"/>
  <c r="D53" i="3"/>
  <c r="E26" i="3"/>
  <c r="AB26" i="3" s="1"/>
  <c r="Z95" i="3"/>
  <c r="AG80" i="3"/>
  <c r="I11" i="3"/>
  <c r="AF11" i="3" s="1"/>
  <c r="I43" i="3"/>
  <c r="I53" i="3"/>
  <c r="D26" i="3"/>
  <c r="AA26" i="3" s="1"/>
  <c r="F26" i="3"/>
  <c r="AC26" i="3" s="1"/>
  <c r="D43" i="3"/>
  <c r="Z105" i="3"/>
  <c r="L61" i="3"/>
  <c r="AG123" i="4" l="1"/>
  <c r="C125" i="4"/>
  <c r="Z125" i="4" s="1"/>
  <c r="C21" i="4"/>
  <c r="G125" i="4"/>
  <c r="AD125" i="4" s="1"/>
  <c r="G21" i="4"/>
  <c r="F135" i="4"/>
  <c r="AC135" i="4" s="1"/>
  <c r="F31" i="4"/>
  <c r="J125" i="4"/>
  <c r="AG125" i="4" s="1"/>
  <c r="J21" i="4"/>
  <c r="K135" i="4"/>
  <c r="AH135" i="4" s="1"/>
  <c r="K31" i="4"/>
  <c r="K131" i="4"/>
  <c r="AH131" i="4" s="1"/>
  <c r="K27" i="4"/>
  <c r="K127" i="4"/>
  <c r="AH127" i="4" s="1"/>
  <c r="K23" i="4"/>
  <c r="K122" i="4"/>
  <c r="K18" i="4"/>
  <c r="E135" i="4"/>
  <c r="AB135" i="4" s="1"/>
  <c r="E31" i="4"/>
  <c r="I135" i="4"/>
  <c r="AF135" i="4" s="1"/>
  <c r="I31" i="4"/>
  <c r="D135" i="4"/>
  <c r="AA135" i="4" s="1"/>
  <c r="D31" i="4"/>
  <c r="H135" i="4"/>
  <c r="AE135" i="4" s="1"/>
  <c r="H31" i="4"/>
  <c r="K116" i="4"/>
  <c r="AH116" i="4" s="1"/>
  <c r="K12" i="4"/>
  <c r="J135" i="4"/>
  <c r="AG135" i="4" s="1"/>
  <c r="J31" i="4"/>
  <c r="F125" i="4"/>
  <c r="AC125" i="4" s="1"/>
  <c r="F21" i="4"/>
  <c r="K134" i="4"/>
  <c r="AH134" i="4" s="1"/>
  <c r="K30" i="4"/>
  <c r="K132" i="4"/>
  <c r="AH132" i="4" s="1"/>
  <c r="K28" i="4"/>
  <c r="K130" i="4"/>
  <c r="AH130" i="4" s="1"/>
  <c r="K26" i="4"/>
  <c r="K128" i="4"/>
  <c r="AH128" i="4" s="1"/>
  <c r="K24" i="4"/>
  <c r="K125" i="4"/>
  <c r="AH125" i="4" s="1"/>
  <c r="K21" i="4"/>
  <c r="K123" i="4"/>
  <c r="AH123" i="4" s="1"/>
  <c r="K19" i="4"/>
  <c r="K121" i="4"/>
  <c r="AH121" i="4" s="1"/>
  <c r="K17" i="4"/>
  <c r="K119" i="4"/>
  <c r="K15" i="4"/>
  <c r="K126" i="4"/>
  <c r="AH126" i="4" s="1"/>
  <c r="K22" i="4"/>
  <c r="K117" i="4"/>
  <c r="AH117" i="4" s="1"/>
  <c r="K13" i="4"/>
  <c r="E125" i="4"/>
  <c r="AB125" i="4" s="1"/>
  <c r="E21" i="4"/>
  <c r="I125" i="4"/>
  <c r="AF125" i="4" s="1"/>
  <c r="I21" i="4"/>
  <c r="K133" i="4"/>
  <c r="AH133" i="4" s="1"/>
  <c r="K29" i="4"/>
  <c r="K129" i="4"/>
  <c r="AH129" i="4" s="1"/>
  <c r="K25" i="4"/>
  <c r="K124" i="4"/>
  <c r="K20" i="4"/>
  <c r="K120" i="4"/>
  <c r="K16" i="4"/>
  <c r="K118" i="4"/>
  <c r="K14" i="4"/>
  <c r="D125" i="4"/>
  <c r="AA125" i="4" s="1"/>
  <c r="D21" i="4"/>
  <c r="H125" i="4"/>
  <c r="AE125" i="4" s="1"/>
  <c r="H21" i="4"/>
  <c r="C135" i="4"/>
  <c r="Z135" i="4" s="1"/>
  <c r="C31" i="4"/>
  <c r="G135" i="4"/>
  <c r="AD135" i="4" s="1"/>
  <c r="G31" i="4"/>
  <c r="D173" i="3"/>
  <c r="AA173" i="3" s="1"/>
  <c r="AA43" i="3"/>
  <c r="I173" i="3"/>
  <c r="AF173" i="3" s="1"/>
  <c r="AF43" i="3"/>
  <c r="F183" i="3"/>
  <c r="AC183" i="3" s="1"/>
  <c r="AC53" i="3"/>
  <c r="C183" i="3"/>
  <c r="Z183" i="3" s="1"/>
  <c r="Z53" i="3"/>
  <c r="E183" i="3"/>
  <c r="AB183" i="3" s="1"/>
  <c r="AB53" i="3"/>
  <c r="G173" i="3"/>
  <c r="AD173" i="3" s="1"/>
  <c r="AD43" i="3"/>
  <c r="I178" i="3"/>
  <c r="AF178" i="3" s="1"/>
  <c r="AF48" i="3"/>
  <c r="J167" i="3"/>
  <c r="AG167" i="3" s="1"/>
  <c r="AG37" i="3"/>
  <c r="I177" i="3"/>
  <c r="AF177" i="3" s="1"/>
  <c r="AF47" i="3"/>
  <c r="I171" i="3"/>
  <c r="AF171" i="3" s="1"/>
  <c r="AF41" i="3"/>
  <c r="I179" i="3"/>
  <c r="AF179" i="3" s="1"/>
  <c r="AF49" i="3"/>
  <c r="I183" i="3"/>
  <c r="AF183" i="3" s="1"/>
  <c r="AF53" i="3"/>
  <c r="D183" i="3"/>
  <c r="AA183" i="3" s="1"/>
  <c r="AA53" i="3"/>
  <c r="G183" i="3"/>
  <c r="AD183" i="3" s="1"/>
  <c r="AD53" i="3"/>
  <c r="E173" i="3"/>
  <c r="AB173" i="3" s="1"/>
  <c r="AB43" i="3"/>
  <c r="H173" i="3"/>
  <c r="AE173" i="3" s="1"/>
  <c r="AE43" i="3"/>
  <c r="H183" i="3"/>
  <c r="AE183" i="3" s="1"/>
  <c r="AE53" i="3"/>
  <c r="C173" i="3"/>
  <c r="Z173" i="3" s="1"/>
  <c r="Z43" i="3"/>
  <c r="I181" i="3"/>
  <c r="AF181" i="3" s="1"/>
  <c r="AF51" i="3"/>
  <c r="I172" i="3"/>
  <c r="AF172" i="3" s="1"/>
  <c r="AF42" i="3"/>
  <c r="I170" i="3"/>
  <c r="AF170" i="3" s="1"/>
  <c r="AF40" i="3"/>
  <c r="I169" i="3"/>
  <c r="AF169" i="3" s="1"/>
  <c r="AF39" i="3"/>
  <c r="I180" i="3"/>
  <c r="AF180" i="3" s="1"/>
  <c r="AF50" i="3"/>
  <c r="I182" i="3"/>
  <c r="AF182" i="3" s="1"/>
  <c r="AF52" i="3"/>
  <c r="F173" i="3"/>
  <c r="AC173" i="3" s="1"/>
  <c r="AC43" i="3"/>
  <c r="H44" i="3"/>
  <c r="AE44" i="3" s="1"/>
  <c r="K114" i="3"/>
  <c r="J71" i="3"/>
  <c r="AG71" i="3" s="1"/>
  <c r="J44" i="3"/>
  <c r="AG44" i="3" s="1"/>
  <c r="J140" i="3"/>
  <c r="AG114" i="3"/>
  <c r="F71" i="3"/>
  <c r="AC71" i="3" s="1"/>
  <c r="G44" i="3"/>
  <c r="F17" i="3"/>
  <c r="AC17" i="3" s="1"/>
  <c r="AG25" i="4"/>
  <c r="AF30" i="4"/>
  <c r="AG14" i="4"/>
  <c r="AG18" i="4"/>
  <c r="AG16" i="4"/>
  <c r="AG20" i="4"/>
  <c r="AG26" i="4"/>
  <c r="AG30" i="4"/>
  <c r="AD20" i="4"/>
  <c r="AB20" i="4"/>
  <c r="AD30" i="4"/>
  <c r="AB30" i="4"/>
  <c r="AG13" i="4"/>
  <c r="AC20" i="4"/>
  <c r="AE30" i="4"/>
  <c r="AA30" i="4"/>
  <c r="AG24" i="4"/>
  <c r="AG28" i="4"/>
  <c r="AG89" i="3"/>
  <c r="A72" i="3"/>
  <c r="D72" i="3" s="1"/>
  <c r="AA72" i="3" s="1"/>
  <c r="D44" i="3"/>
  <c r="H71" i="3"/>
  <c r="AE71" i="3" s="1"/>
  <c r="D71" i="3"/>
  <c r="AA71" i="3" s="1"/>
  <c r="K71" i="3"/>
  <c r="AH71" i="3" s="1"/>
  <c r="I71" i="3"/>
  <c r="AF71" i="3" s="1"/>
  <c r="G71" i="3"/>
  <c r="AD71" i="3" s="1"/>
  <c r="E71" i="3"/>
  <c r="AB71" i="3" s="1"/>
  <c r="AG96" i="3"/>
  <c r="J47" i="3"/>
  <c r="I26" i="3"/>
  <c r="AF26" i="3" s="1"/>
  <c r="J50" i="3"/>
  <c r="I23" i="3"/>
  <c r="AF23" i="3" s="1"/>
  <c r="I15" i="3"/>
  <c r="AF15" i="3" s="1"/>
  <c r="J42" i="3"/>
  <c r="J48" i="3"/>
  <c r="J51" i="3"/>
  <c r="I13" i="3"/>
  <c r="AF13" i="3" s="1"/>
  <c r="J40" i="3"/>
  <c r="J41" i="3"/>
  <c r="I24" i="3"/>
  <c r="AF24" i="3" s="1"/>
  <c r="I16" i="3"/>
  <c r="AF16" i="3" s="1"/>
  <c r="I21" i="3"/>
  <c r="AF21" i="3" s="1"/>
  <c r="J39" i="3"/>
  <c r="J43" i="3"/>
  <c r="J49" i="3"/>
  <c r="J53" i="3"/>
  <c r="J88" i="3"/>
  <c r="J38" i="3"/>
  <c r="AG38" i="3" s="1"/>
  <c r="J52" i="3"/>
  <c r="I14" i="3"/>
  <c r="AF14" i="3" s="1"/>
  <c r="I22" i="3"/>
  <c r="AF22" i="3" s="1"/>
  <c r="I25" i="3"/>
  <c r="AF25" i="3" s="1"/>
  <c r="E72" i="3"/>
  <c r="AB72" i="3" s="1"/>
  <c r="J72" i="3"/>
  <c r="AG72" i="3" s="1"/>
  <c r="L87" i="3"/>
  <c r="K102" i="3"/>
  <c r="AH102" i="3" s="1"/>
  <c r="K103" i="3"/>
  <c r="AH103" i="3" s="1"/>
  <c r="K104" i="3"/>
  <c r="AH104" i="3" s="1"/>
  <c r="K105" i="3"/>
  <c r="AH105" i="3" s="1"/>
  <c r="K106" i="3"/>
  <c r="AH106" i="3" s="1"/>
  <c r="K107" i="3"/>
  <c r="AH107" i="3" s="1"/>
  <c r="K108" i="3"/>
  <c r="K109" i="3"/>
  <c r="K98" i="3"/>
  <c r="K99" i="3"/>
  <c r="AH99" i="3" s="1"/>
  <c r="K100" i="3"/>
  <c r="AH100" i="3" s="1"/>
  <c r="K101" i="3"/>
  <c r="AH101" i="3" s="1"/>
  <c r="K89" i="3"/>
  <c r="K37" i="3" s="1"/>
  <c r="K90" i="3"/>
  <c r="AH90" i="3" s="1"/>
  <c r="K91" i="3"/>
  <c r="AH91" i="3" s="1"/>
  <c r="K92" i="3"/>
  <c r="AH92" i="3" s="1"/>
  <c r="K93" i="3"/>
  <c r="AH93" i="3" s="1"/>
  <c r="K94" i="3"/>
  <c r="AH94" i="3" s="1"/>
  <c r="K95" i="3"/>
  <c r="AH95" i="3" s="1"/>
  <c r="K96" i="3"/>
  <c r="AH96" i="3" s="1"/>
  <c r="K97" i="3"/>
  <c r="AH97" i="3" s="1"/>
  <c r="L73" i="3"/>
  <c r="AI73" i="3" s="1"/>
  <c r="L66" i="3"/>
  <c r="AI66" i="3" s="1"/>
  <c r="L70" i="3"/>
  <c r="AI70" i="3" s="1"/>
  <c r="L65" i="3"/>
  <c r="AI65" i="3" s="1"/>
  <c r="L69" i="3"/>
  <c r="AI69" i="3" s="1"/>
  <c r="L74" i="3"/>
  <c r="AI74" i="3" s="1"/>
  <c r="L75" i="3"/>
  <c r="AI75" i="3" s="1"/>
  <c r="L76" i="3"/>
  <c r="AI76" i="3" s="1"/>
  <c r="L77" i="3"/>
  <c r="AI77" i="3" s="1"/>
  <c r="L78" i="3"/>
  <c r="AI78" i="3" s="1"/>
  <c r="L79" i="3"/>
  <c r="AI79" i="3" s="1"/>
  <c r="L80" i="3"/>
  <c r="AI80" i="3" s="1"/>
  <c r="L81" i="3"/>
  <c r="AI81" i="3" s="1"/>
  <c r="L68" i="3"/>
  <c r="AI68" i="3" s="1"/>
  <c r="L67" i="3"/>
  <c r="AI67" i="3" s="1"/>
  <c r="L64" i="3"/>
  <c r="AI64" i="3" s="1"/>
  <c r="L63" i="3"/>
  <c r="AI63" i="3" s="1"/>
  <c r="L71" i="3"/>
  <c r="AI71" i="3" s="1"/>
  <c r="D81" i="3"/>
  <c r="AA81" i="3" s="1"/>
  <c r="C81" i="3"/>
  <c r="Z81" i="3" s="1"/>
  <c r="F81" i="3"/>
  <c r="AC81" i="3" s="1"/>
  <c r="E81" i="3"/>
  <c r="AB81" i="3" s="1"/>
  <c r="G81" i="3"/>
  <c r="AD81" i="3" s="1"/>
  <c r="H81" i="3"/>
  <c r="AE81" i="3" s="1"/>
  <c r="I81" i="3"/>
  <c r="AF81" i="3" s="1"/>
  <c r="J81" i="3"/>
  <c r="AG81" i="3" s="1"/>
  <c r="K81" i="3"/>
  <c r="AH81" i="3" s="1"/>
  <c r="O88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AG19" i="4"/>
  <c r="G17" i="3"/>
  <c r="AD17" i="3" s="1"/>
  <c r="C17" i="3"/>
  <c r="Z17" i="3" s="1"/>
  <c r="AG17" i="4"/>
  <c r="AH38" i="4"/>
  <c r="C63" i="4"/>
  <c r="AG15" i="4"/>
  <c r="K58" i="4"/>
  <c r="L63" i="4"/>
  <c r="AH84" i="4"/>
  <c r="AH63" i="4" s="1"/>
  <c r="L89" i="4"/>
  <c r="C44" i="3"/>
  <c r="F44" i="3"/>
  <c r="I44" i="3"/>
  <c r="AH89" i="4"/>
  <c r="AJ92" i="4"/>
  <c r="AJ96" i="4"/>
  <c r="AJ98" i="4"/>
  <c r="AJ100" i="4"/>
  <c r="AJ101" i="4"/>
  <c r="AJ102" i="4"/>
  <c r="AJ103" i="4"/>
  <c r="AJ105" i="4"/>
  <c r="AJ106" i="4"/>
  <c r="AJ107" i="4"/>
  <c r="AJ109" i="4"/>
  <c r="AJ110" i="4"/>
  <c r="Z30" i="4"/>
  <c r="Z47" i="4"/>
  <c r="AB47" i="4"/>
  <c r="AD47" i="4"/>
  <c r="AF47" i="4"/>
  <c r="AG84" i="4"/>
  <c r="AG63" i="4" s="1"/>
  <c r="J58" i="4"/>
  <c r="H58" i="4"/>
  <c r="AE84" i="4"/>
  <c r="AE63" i="4" s="1"/>
  <c r="AC84" i="4"/>
  <c r="AC63" i="4" s="1"/>
  <c r="F58" i="4"/>
  <c r="D58" i="4"/>
  <c r="AA84" i="4"/>
  <c r="AA63" i="4" s="1"/>
  <c r="AA57" i="4"/>
  <c r="AE57" i="4"/>
  <c r="L40" i="4"/>
  <c r="AI66" i="4"/>
  <c r="L44" i="4"/>
  <c r="AI70" i="4"/>
  <c r="L50" i="4"/>
  <c r="AI76" i="4"/>
  <c r="L54" i="4"/>
  <c r="AI80" i="4"/>
  <c r="L58" i="4"/>
  <c r="AI84" i="4"/>
  <c r="AJ108" i="4"/>
  <c r="AJ104" i="4"/>
  <c r="AJ99" i="4"/>
  <c r="AJ97" i="4"/>
  <c r="AJ95" i="4"/>
  <c r="AJ94" i="4"/>
  <c r="AJ93" i="4"/>
  <c r="AJ91" i="4"/>
  <c r="N62" i="4"/>
  <c r="AI67" i="4"/>
  <c r="L41" i="4"/>
  <c r="AI71" i="4"/>
  <c r="L45" i="4"/>
  <c r="AI75" i="4"/>
  <c r="L49" i="4"/>
  <c r="AI79" i="4"/>
  <c r="L53" i="4"/>
  <c r="AI83" i="4"/>
  <c r="L57" i="4"/>
  <c r="AI90" i="4"/>
  <c r="AI89" i="4" s="1"/>
  <c r="AC47" i="4"/>
  <c r="AH56" i="4"/>
  <c r="AH54" i="4"/>
  <c r="AH52" i="4"/>
  <c r="AH50" i="4"/>
  <c r="AH47" i="4"/>
  <c r="AH45" i="4"/>
  <c r="AH43" i="4"/>
  <c r="AH41" i="4"/>
  <c r="AH48" i="4"/>
  <c r="AH39" i="4"/>
  <c r="Z20" i="4"/>
  <c r="I58" i="4"/>
  <c r="AF84" i="4"/>
  <c r="AF63" i="4" s="1"/>
  <c r="G58" i="4"/>
  <c r="AD84" i="4"/>
  <c r="AD63" i="4" s="1"/>
  <c r="E58" i="4"/>
  <c r="AB84" i="4"/>
  <c r="AB63" i="4" s="1"/>
  <c r="C58" i="4"/>
  <c r="Z84" i="4"/>
  <c r="AC57" i="4"/>
  <c r="AG47" i="4"/>
  <c r="AH57" i="4"/>
  <c r="AH55" i="4"/>
  <c r="AH53" i="4"/>
  <c r="AH51" i="4"/>
  <c r="AH49" i="4"/>
  <c r="AH46" i="4"/>
  <c r="AH44" i="4"/>
  <c r="AH42" i="4"/>
  <c r="AH40" i="4"/>
  <c r="L38" i="4"/>
  <c r="AI64" i="4"/>
  <c r="L42" i="4"/>
  <c r="AI68" i="4"/>
  <c r="L46" i="4"/>
  <c r="AI72" i="4"/>
  <c r="L52" i="4"/>
  <c r="AI78" i="4"/>
  <c r="L56" i="4"/>
  <c r="AI82" i="4"/>
  <c r="AI65" i="4"/>
  <c r="L39" i="4"/>
  <c r="AI69" i="4"/>
  <c r="L43" i="4"/>
  <c r="AI73" i="4"/>
  <c r="L47" i="4"/>
  <c r="AI77" i="4"/>
  <c r="L51" i="4"/>
  <c r="AI81" i="4"/>
  <c r="L55" i="4"/>
  <c r="L48" i="4"/>
  <c r="AI74" i="4"/>
  <c r="AG57" i="4"/>
  <c r="Z110" i="4"/>
  <c r="AA47" i="4"/>
  <c r="AE47" i="4"/>
  <c r="Z57" i="4"/>
  <c r="AB57" i="4"/>
  <c r="AD57" i="4"/>
  <c r="AF57" i="4"/>
  <c r="AG12" i="4"/>
  <c r="D17" i="3"/>
  <c r="AA17" i="3" s="1"/>
  <c r="I27" i="3"/>
  <c r="AF27" i="3" s="1"/>
  <c r="J54" i="3"/>
  <c r="D27" i="3"/>
  <c r="AA27" i="3" s="1"/>
  <c r="F27" i="3"/>
  <c r="AC27" i="3" s="1"/>
  <c r="AA107" i="3"/>
  <c r="AC107" i="3"/>
  <c r="AB107" i="3"/>
  <c r="AD107" i="3"/>
  <c r="AE107" i="3"/>
  <c r="AF107" i="3"/>
  <c r="AG107" i="3"/>
  <c r="J11" i="3"/>
  <c r="AG11" i="3" s="1"/>
  <c r="AA97" i="3"/>
  <c r="AC97" i="3"/>
  <c r="AB97" i="3"/>
  <c r="AD97" i="3"/>
  <c r="AE97" i="3"/>
  <c r="AF97" i="3"/>
  <c r="C27" i="3"/>
  <c r="Z27" i="3" s="1"/>
  <c r="I54" i="3"/>
  <c r="A82" i="3"/>
  <c r="E54" i="3"/>
  <c r="D54" i="3"/>
  <c r="E27" i="3"/>
  <c r="AB27" i="3" s="1"/>
  <c r="I17" i="3"/>
  <c r="AF17" i="3" s="1"/>
  <c r="G27" i="3"/>
  <c r="AD27" i="3" s="1"/>
  <c r="E44" i="3"/>
  <c r="Z106" i="3"/>
  <c r="E17" i="3"/>
  <c r="AB17" i="3" s="1"/>
  <c r="H17" i="3"/>
  <c r="AE17" i="3" s="1"/>
  <c r="Z96" i="3"/>
  <c r="H54" i="3"/>
  <c r="G54" i="3"/>
  <c r="F54" i="3"/>
  <c r="C54" i="3"/>
  <c r="H27" i="3"/>
  <c r="AE27" i="3" s="1"/>
  <c r="M61" i="3"/>
  <c r="AH118" i="4" l="1"/>
  <c r="AH120" i="4"/>
  <c r="AH124" i="4"/>
  <c r="AH119" i="4"/>
  <c r="AH122" i="4"/>
  <c r="L129" i="4"/>
  <c r="AI129" i="4" s="1"/>
  <c r="L25" i="4"/>
  <c r="AI25" i="4" s="1"/>
  <c r="E136" i="4"/>
  <c r="AB136" i="4" s="1"/>
  <c r="AB115" i="4" s="1"/>
  <c r="E32" i="4"/>
  <c r="I136" i="4"/>
  <c r="AF136" i="4" s="1"/>
  <c r="AF115" i="4" s="1"/>
  <c r="I32" i="4"/>
  <c r="L135" i="4"/>
  <c r="AI135" i="4" s="1"/>
  <c r="L31" i="4"/>
  <c r="AI31" i="4" s="1"/>
  <c r="L127" i="4"/>
  <c r="AI127" i="4" s="1"/>
  <c r="L23" i="4"/>
  <c r="L123" i="4"/>
  <c r="AI123" i="4" s="1"/>
  <c r="L19" i="4"/>
  <c r="L132" i="4"/>
  <c r="AI132" i="4" s="1"/>
  <c r="L28" i="4"/>
  <c r="AI28" i="4" s="1"/>
  <c r="L128" i="4"/>
  <c r="AI128" i="4" s="1"/>
  <c r="L24" i="4"/>
  <c r="AI24" i="4" s="1"/>
  <c r="L118" i="4"/>
  <c r="AI118" i="4" s="1"/>
  <c r="L14" i="4"/>
  <c r="AI14" i="4" s="1"/>
  <c r="D136" i="4"/>
  <c r="AA136" i="4" s="1"/>
  <c r="AA115" i="4" s="1"/>
  <c r="D32" i="4"/>
  <c r="L126" i="4"/>
  <c r="AI126" i="4" s="1"/>
  <c r="L22" i="4"/>
  <c r="L134" i="4"/>
  <c r="AI134" i="4" s="1"/>
  <c r="L30" i="4"/>
  <c r="L130" i="4"/>
  <c r="AI130" i="4" s="1"/>
  <c r="L26" i="4"/>
  <c r="L124" i="4"/>
  <c r="AI124" i="4" s="1"/>
  <c r="L20" i="4"/>
  <c r="L120" i="4"/>
  <c r="AI120" i="4" s="1"/>
  <c r="L16" i="4"/>
  <c r="L116" i="4"/>
  <c r="AI116" i="4" s="1"/>
  <c r="L12" i="4"/>
  <c r="F136" i="4"/>
  <c r="AC136" i="4" s="1"/>
  <c r="AC115" i="4" s="1"/>
  <c r="F32" i="4"/>
  <c r="J136" i="4"/>
  <c r="AG136" i="4" s="1"/>
  <c r="AG115" i="4" s="1"/>
  <c r="J32" i="4"/>
  <c r="K136" i="4"/>
  <c r="AH136" i="4" s="1"/>
  <c r="K32" i="4"/>
  <c r="K11" i="4" s="1"/>
  <c r="L133" i="4"/>
  <c r="AI133" i="4" s="1"/>
  <c r="L29" i="4"/>
  <c r="AI29" i="4" s="1"/>
  <c r="L125" i="4"/>
  <c r="L21" i="4"/>
  <c r="L121" i="4"/>
  <c r="AI121" i="4" s="1"/>
  <c r="L17" i="4"/>
  <c r="L117" i="4"/>
  <c r="AI117" i="4" s="1"/>
  <c r="L13" i="4"/>
  <c r="C136" i="4"/>
  <c r="Z136" i="4" s="1"/>
  <c r="Z115" i="4" s="1"/>
  <c r="C32" i="4"/>
  <c r="G136" i="4"/>
  <c r="AD136" i="4" s="1"/>
  <c r="AD115" i="4" s="1"/>
  <c r="G32" i="4"/>
  <c r="L131" i="4"/>
  <c r="AI131" i="4" s="1"/>
  <c r="L27" i="4"/>
  <c r="L119" i="4"/>
  <c r="AI119" i="4" s="1"/>
  <c r="L15" i="4"/>
  <c r="L136" i="4"/>
  <c r="AI136" i="4" s="1"/>
  <c r="L32" i="4"/>
  <c r="AI32" i="4" s="1"/>
  <c r="L122" i="4"/>
  <c r="AI122" i="4" s="1"/>
  <c r="L18" i="4"/>
  <c r="AI18" i="4" s="1"/>
  <c r="H136" i="4"/>
  <c r="AE136" i="4" s="1"/>
  <c r="AE115" i="4" s="1"/>
  <c r="H32" i="4"/>
  <c r="C184" i="3"/>
  <c r="Z184" i="3" s="1"/>
  <c r="Z54" i="3"/>
  <c r="G184" i="3"/>
  <c r="AD184" i="3" s="1"/>
  <c r="AD54" i="3"/>
  <c r="E174" i="3"/>
  <c r="AB174" i="3" s="1"/>
  <c r="AB44" i="3"/>
  <c r="D184" i="3"/>
  <c r="AA184" i="3" s="1"/>
  <c r="AA54" i="3"/>
  <c r="I174" i="3"/>
  <c r="AF174" i="3" s="1"/>
  <c r="AF44" i="3"/>
  <c r="C174" i="3"/>
  <c r="Z174" i="3" s="1"/>
  <c r="Z44" i="3"/>
  <c r="J182" i="3"/>
  <c r="AG182" i="3" s="1"/>
  <c r="AG52" i="3"/>
  <c r="J179" i="3"/>
  <c r="AG179" i="3" s="1"/>
  <c r="AG49" i="3"/>
  <c r="J169" i="3"/>
  <c r="AG169" i="3" s="1"/>
  <c r="AG39" i="3"/>
  <c r="J171" i="3"/>
  <c r="AG171" i="3" s="1"/>
  <c r="AG41" i="3"/>
  <c r="J178" i="3"/>
  <c r="AG178" i="3" s="1"/>
  <c r="AG48" i="3"/>
  <c r="J180" i="3"/>
  <c r="AG180" i="3" s="1"/>
  <c r="AG50" i="3"/>
  <c r="J177" i="3"/>
  <c r="AG177" i="3" s="1"/>
  <c r="AG47" i="3"/>
  <c r="D174" i="3"/>
  <c r="AA174" i="3" s="1"/>
  <c r="AA44" i="3"/>
  <c r="G174" i="3"/>
  <c r="AD174" i="3" s="1"/>
  <c r="AD44" i="3"/>
  <c r="F184" i="3"/>
  <c r="AC184" i="3" s="1"/>
  <c r="AC54" i="3"/>
  <c r="H184" i="3"/>
  <c r="AE184" i="3" s="1"/>
  <c r="AE54" i="3"/>
  <c r="E184" i="3"/>
  <c r="AB184" i="3" s="1"/>
  <c r="AB54" i="3"/>
  <c r="I184" i="3"/>
  <c r="AF184" i="3" s="1"/>
  <c r="AF54" i="3"/>
  <c r="J184" i="3"/>
  <c r="AG184" i="3" s="1"/>
  <c r="AG54" i="3"/>
  <c r="F174" i="3"/>
  <c r="AC174" i="3" s="1"/>
  <c r="AC44" i="3"/>
  <c r="K167" i="3"/>
  <c r="AH167" i="3" s="1"/>
  <c r="AH37" i="3"/>
  <c r="J183" i="3"/>
  <c r="AG183" i="3" s="1"/>
  <c r="AG53" i="3"/>
  <c r="J173" i="3"/>
  <c r="AG173" i="3" s="1"/>
  <c r="AG43" i="3"/>
  <c r="J170" i="3"/>
  <c r="AG170" i="3" s="1"/>
  <c r="AG40" i="3"/>
  <c r="J181" i="3"/>
  <c r="AG181" i="3" s="1"/>
  <c r="AG51" i="3"/>
  <c r="J172" i="3"/>
  <c r="AG172" i="3" s="1"/>
  <c r="AG42" i="3"/>
  <c r="F45" i="3"/>
  <c r="H18" i="3"/>
  <c r="AE18" i="3" s="1"/>
  <c r="J12" i="3"/>
  <c r="AG12" i="3" s="1"/>
  <c r="J168" i="3"/>
  <c r="AG168" i="3" s="1"/>
  <c r="J174" i="3"/>
  <c r="AG174" i="3" s="1"/>
  <c r="H174" i="3"/>
  <c r="AE174" i="3" s="1"/>
  <c r="J18" i="3"/>
  <c r="AG18" i="3" s="1"/>
  <c r="AH89" i="3"/>
  <c r="H72" i="3"/>
  <c r="AE72" i="3" s="1"/>
  <c r="C72" i="3"/>
  <c r="Z72" i="3" s="1"/>
  <c r="AH114" i="3"/>
  <c r="AG140" i="3"/>
  <c r="K140" i="3"/>
  <c r="L114" i="3"/>
  <c r="L72" i="3"/>
  <c r="AI72" i="3" s="1"/>
  <c r="K72" i="3"/>
  <c r="AH72" i="3" s="1"/>
  <c r="I72" i="3"/>
  <c r="AF72" i="3" s="1"/>
  <c r="G72" i="3"/>
  <c r="AD72" i="3" s="1"/>
  <c r="F72" i="3"/>
  <c r="AC72" i="3" s="1"/>
  <c r="G18" i="3"/>
  <c r="AD18" i="3" s="1"/>
  <c r="AH28" i="4"/>
  <c r="AH13" i="4"/>
  <c r="AH27" i="4"/>
  <c r="AE21" i="4"/>
  <c r="AA21" i="4"/>
  <c r="AG31" i="4"/>
  <c r="AE31" i="4"/>
  <c r="AA31" i="4"/>
  <c r="AH22" i="4"/>
  <c r="AH15" i="4"/>
  <c r="AH17" i="4"/>
  <c r="AH19" i="4"/>
  <c r="AH21" i="4"/>
  <c r="AH24" i="4"/>
  <c r="AH26" i="4"/>
  <c r="AH30" i="4"/>
  <c r="AF31" i="4"/>
  <c r="AD31" i="4"/>
  <c r="AB31" i="4"/>
  <c r="AH14" i="4"/>
  <c r="AH18" i="4"/>
  <c r="AH23" i="4"/>
  <c r="AH25" i="4"/>
  <c r="AH29" i="4"/>
  <c r="AH31" i="4"/>
  <c r="AG21" i="4"/>
  <c r="AC31" i="4"/>
  <c r="AF21" i="4"/>
  <c r="AD21" i="4"/>
  <c r="AB21" i="4"/>
  <c r="D18" i="3"/>
  <c r="AA18" i="3" s="1"/>
  <c r="K54" i="3"/>
  <c r="J26" i="3"/>
  <c r="AG26" i="3" s="1"/>
  <c r="J22" i="3"/>
  <c r="AG22" i="3" s="1"/>
  <c r="J24" i="3"/>
  <c r="AG24" i="3" s="1"/>
  <c r="J21" i="3"/>
  <c r="AG21" i="3" s="1"/>
  <c r="K38" i="3"/>
  <c r="K53" i="3"/>
  <c r="J16" i="3"/>
  <c r="AG16" i="3" s="1"/>
  <c r="J25" i="3"/>
  <c r="AG25" i="3" s="1"/>
  <c r="J17" i="3"/>
  <c r="AG17" i="3" s="1"/>
  <c r="K42" i="3"/>
  <c r="J14" i="3"/>
  <c r="AG14" i="3" s="1"/>
  <c r="K49" i="3"/>
  <c r="J27" i="3"/>
  <c r="AG27" i="3" s="1"/>
  <c r="K50" i="3"/>
  <c r="J15" i="3"/>
  <c r="AG15" i="3" s="1"/>
  <c r="K39" i="3"/>
  <c r="K48" i="3"/>
  <c r="K52" i="3"/>
  <c r="K41" i="3"/>
  <c r="J23" i="3"/>
  <c r="AG23" i="3" s="1"/>
  <c r="J13" i="3"/>
  <c r="AG13" i="3" s="1"/>
  <c r="K40" i="3"/>
  <c r="K44" i="3"/>
  <c r="K47" i="3"/>
  <c r="K51" i="3"/>
  <c r="K43" i="3"/>
  <c r="K88" i="3"/>
  <c r="D82" i="3"/>
  <c r="AA82" i="3" s="1"/>
  <c r="C82" i="3"/>
  <c r="Z82" i="3" s="1"/>
  <c r="E82" i="3"/>
  <c r="AB82" i="3" s="1"/>
  <c r="F82" i="3"/>
  <c r="AC82" i="3" s="1"/>
  <c r="G82" i="3"/>
  <c r="AD82" i="3" s="1"/>
  <c r="H82" i="3"/>
  <c r="AE82" i="3" s="1"/>
  <c r="I82" i="3"/>
  <c r="AF82" i="3" s="1"/>
  <c r="J82" i="3"/>
  <c r="AG82" i="3" s="1"/>
  <c r="K82" i="3"/>
  <c r="AH82" i="3" s="1"/>
  <c r="L82" i="3"/>
  <c r="AI82" i="3" s="1"/>
  <c r="M87" i="3"/>
  <c r="L98" i="3"/>
  <c r="AI98" i="3" s="1"/>
  <c r="L99" i="3"/>
  <c r="AI99" i="3" s="1"/>
  <c r="L101" i="3"/>
  <c r="AI101" i="3" s="1"/>
  <c r="L100" i="3"/>
  <c r="AI100" i="3" s="1"/>
  <c r="L90" i="3"/>
  <c r="AI90" i="3" s="1"/>
  <c r="L92" i="3"/>
  <c r="AI92" i="3" s="1"/>
  <c r="L94" i="3"/>
  <c r="AI94" i="3" s="1"/>
  <c r="L96" i="3"/>
  <c r="AI96" i="3" s="1"/>
  <c r="L109" i="3"/>
  <c r="L108" i="3"/>
  <c r="AI108" i="3" s="1"/>
  <c r="L107" i="3"/>
  <c r="AI107" i="3" s="1"/>
  <c r="L106" i="3"/>
  <c r="AI106" i="3" s="1"/>
  <c r="L105" i="3"/>
  <c r="AI105" i="3" s="1"/>
  <c r="L104" i="3"/>
  <c r="AI104" i="3" s="1"/>
  <c r="L103" i="3"/>
  <c r="AI103" i="3" s="1"/>
  <c r="L102" i="3"/>
  <c r="AI102" i="3" s="1"/>
  <c r="L89" i="3"/>
  <c r="AI89" i="3" s="1"/>
  <c r="L91" i="3"/>
  <c r="AI91" i="3" s="1"/>
  <c r="L93" i="3"/>
  <c r="AI93" i="3" s="1"/>
  <c r="L95" i="3"/>
  <c r="AI95" i="3" s="1"/>
  <c r="L97" i="3"/>
  <c r="AI97" i="3" s="1"/>
  <c r="M72" i="3"/>
  <c r="AJ72" i="3" s="1"/>
  <c r="M75" i="3"/>
  <c r="AJ75" i="3" s="1"/>
  <c r="M77" i="3"/>
  <c r="AJ77" i="3" s="1"/>
  <c r="M79" i="3"/>
  <c r="AJ79" i="3" s="1"/>
  <c r="M81" i="3"/>
  <c r="AJ81" i="3" s="1"/>
  <c r="M63" i="3"/>
  <c r="AJ63" i="3" s="1"/>
  <c r="M64" i="3"/>
  <c r="AJ64" i="3" s="1"/>
  <c r="M65" i="3"/>
  <c r="AJ65" i="3" s="1"/>
  <c r="M66" i="3"/>
  <c r="AJ66" i="3" s="1"/>
  <c r="M67" i="3"/>
  <c r="AJ67" i="3" s="1"/>
  <c r="M68" i="3"/>
  <c r="AJ68" i="3" s="1"/>
  <c r="M69" i="3"/>
  <c r="AJ69" i="3" s="1"/>
  <c r="M70" i="3"/>
  <c r="AJ70" i="3" s="1"/>
  <c r="M71" i="3"/>
  <c r="AJ71" i="3" s="1"/>
  <c r="M74" i="3"/>
  <c r="AJ74" i="3" s="1"/>
  <c r="M78" i="3"/>
  <c r="AJ78" i="3" s="1"/>
  <c r="M82" i="3"/>
  <c r="AJ82" i="3" s="1"/>
  <c r="M73" i="3"/>
  <c r="AJ73" i="3" s="1"/>
  <c r="M76" i="3"/>
  <c r="AJ76" i="3" s="1"/>
  <c r="M80" i="3"/>
  <c r="AJ80" i="3" s="1"/>
  <c r="P88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AH16" i="4"/>
  <c r="Z89" i="4"/>
  <c r="AI38" i="4"/>
  <c r="Z63" i="4"/>
  <c r="AH20" i="4"/>
  <c r="I18" i="3"/>
  <c r="AF18" i="3" s="1"/>
  <c r="AH58" i="4"/>
  <c r="AH37" i="4" s="1"/>
  <c r="K37" i="4"/>
  <c r="AK91" i="4"/>
  <c r="AK92" i="4"/>
  <c r="AK93" i="4"/>
  <c r="AK94" i="4"/>
  <c r="AK95" i="4"/>
  <c r="AK96" i="4"/>
  <c r="AK97" i="4"/>
  <c r="AK98" i="4"/>
  <c r="AK99" i="4"/>
  <c r="AK100" i="4"/>
  <c r="AK101" i="4"/>
  <c r="AK102" i="4"/>
  <c r="AK103" i="4"/>
  <c r="AK104" i="4"/>
  <c r="AK105" i="4"/>
  <c r="AK106" i="4"/>
  <c r="AK107" i="4"/>
  <c r="AK108" i="4"/>
  <c r="AK109" i="4"/>
  <c r="AK110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F18" i="3"/>
  <c r="AC18" i="3" s="1"/>
  <c r="E45" i="3"/>
  <c r="C18" i="3"/>
  <c r="Z18" i="3" s="1"/>
  <c r="K45" i="3"/>
  <c r="F37" i="4"/>
  <c r="J37" i="4"/>
  <c r="C37" i="4"/>
  <c r="E37" i="4"/>
  <c r="G37" i="4"/>
  <c r="I37" i="4"/>
  <c r="D37" i="4"/>
  <c r="H37" i="4"/>
  <c r="L37" i="4"/>
  <c r="AI63" i="4"/>
  <c r="Z31" i="4"/>
  <c r="AI55" i="4"/>
  <c r="AI51" i="4"/>
  <c r="AI47" i="4"/>
  <c r="AI43" i="4"/>
  <c r="AI39" i="4"/>
  <c r="AI57" i="4"/>
  <c r="AI53" i="4"/>
  <c r="AI49" i="4"/>
  <c r="AI45" i="4"/>
  <c r="AI41" i="4"/>
  <c r="O62" i="4"/>
  <c r="M48" i="4"/>
  <c r="AJ74" i="4"/>
  <c r="M40" i="4"/>
  <c r="AJ66" i="4"/>
  <c r="M42" i="4"/>
  <c r="AJ68" i="4"/>
  <c r="M44" i="4"/>
  <c r="AJ70" i="4"/>
  <c r="M46" i="4"/>
  <c r="AJ72" i="4"/>
  <c r="M49" i="4"/>
  <c r="AJ75" i="4"/>
  <c r="M51" i="4"/>
  <c r="AJ77" i="4"/>
  <c r="M53" i="4"/>
  <c r="AJ79" i="4"/>
  <c r="M55" i="4"/>
  <c r="AJ81" i="4"/>
  <c r="M57" i="4"/>
  <c r="AJ83" i="4"/>
  <c r="AI58" i="4"/>
  <c r="AI54" i="4"/>
  <c r="AI50" i="4"/>
  <c r="AI44" i="4"/>
  <c r="AI40" i="4"/>
  <c r="AH12" i="4"/>
  <c r="AC58" i="4"/>
  <c r="AC37" i="4" s="1"/>
  <c r="AG58" i="4"/>
  <c r="AG37" i="4" s="1"/>
  <c r="AI48" i="4"/>
  <c r="AI56" i="4"/>
  <c r="AI52" i="4"/>
  <c r="AI46" i="4"/>
  <c r="AI42" i="4"/>
  <c r="Z58" i="4"/>
  <c r="AB58" i="4"/>
  <c r="AB37" i="4" s="1"/>
  <c r="AD58" i="4"/>
  <c r="AD37" i="4" s="1"/>
  <c r="AF58" i="4"/>
  <c r="AF37" i="4" s="1"/>
  <c r="AC21" i="4"/>
  <c r="M39" i="4"/>
  <c r="AJ65" i="4"/>
  <c r="AJ90" i="4"/>
  <c r="AJ89" i="4" s="1"/>
  <c r="AJ64" i="4"/>
  <c r="M38" i="4"/>
  <c r="M41" i="4"/>
  <c r="AJ67" i="4"/>
  <c r="M43" i="4"/>
  <c r="AJ69" i="4"/>
  <c r="M45" i="4"/>
  <c r="AJ71" i="4"/>
  <c r="M47" i="4"/>
  <c r="AJ73" i="4"/>
  <c r="M50" i="4"/>
  <c r="AJ76" i="4"/>
  <c r="M52" i="4"/>
  <c r="AJ78" i="4"/>
  <c r="M54" i="4"/>
  <c r="AJ80" i="4"/>
  <c r="M56" i="4"/>
  <c r="AJ82" i="4"/>
  <c r="M58" i="4"/>
  <c r="AJ84" i="4"/>
  <c r="AA58" i="4"/>
  <c r="AA37" i="4" s="1"/>
  <c r="AE58" i="4"/>
  <c r="AE37" i="4" s="1"/>
  <c r="Z21" i="4"/>
  <c r="C28" i="3"/>
  <c r="Z28" i="3" s="1"/>
  <c r="F28" i="3"/>
  <c r="AC28" i="3" s="1"/>
  <c r="H28" i="3"/>
  <c r="AE28" i="3" s="1"/>
  <c r="K11" i="3"/>
  <c r="AH11" i="3" s="1"/>
  <c r="K55" i="3"/>
  <c r="E28" i="3"/>
  <c r="AB28" i="3" s="1"/>
  <c r="J55" i="3"/>
  <c r="A83" i="3"/>
  <c r="M83" i="3" s="1"/>
  <c r="G55" i="3"/>
  <c r="F55" i="3"/>
  <c r="C55" i="3"/>
  <c r="AG97" i="3"/>
  <c r="J45" i="3"/>
  <c r="AA98" i="3"/>
  <c r="AC98" i="3"/>
  <c r="AB98" i="3"/>
  <c r="AD98" i="3"/>
  <c r="AE98" i="3"/>
  <c r="AF98" i="3"/>
  <c r="AG98" i="3"/>
  <c r="AH98" i="3"/>
  <c r="AA108" i="3"/>
  <c r="AC108" i="3"/>
  <c r="AB108" i="3"/>
  <c r="AD108" i="3"/>
  <c r="AE108" i="3"/>
  <c r="AF108" i="3"/>
  <c r="AG108" i="3"/>
  <c r="AH108" i="3"/>
  <c r="J28" i="3"/>
  <c r="AG28" i="3" s="1"/>
  <c r="G28" i="3"/>
  <c r="AD28" i="3" s="1"/>
  <c r="E18" i="3"/>
  <c r="AB18" i="3" s="1"/>
  <c r="D45" i="3"/>
  <c r="H45" i="3"/>
  <c r="D28" i="3"/>
  <c r="AA28" i="3" s="1"/>
  <c r="I55" i="3"/>
  <c r="H55" i="3"/>
  <c r="E55" i="3"/>
  <c r="D55" i="3"/>
  <c r="I28" i="3"/>
  <c r="AF28" i="3" s="1"/>
  <c r="Z97" i="3"/>
  <c r="Z107" i="3"/>
  <c r="C45" i="3"/>
  <c r="G45" i="3"/>
  <c r="I45" i="3"/>
  <c r="N61" i="3"/>
  <c r="AH115" i="4" l="1"/>
  <c r="AI125" i="4"/>
  <c r="H115" i="4"/>
  <c r="AI115" i="4"/>
  <c r="M136" i="4"/>
  <c r="AJ136" i="4" s="1"/>
  <c r="M32" i="4"/>
  <c r="M134" i="4"/>
  <c r="AJ134" i="4" s="1"/>
  <c r="M30" i="4"/>
  <c r="M132" i="4"/>
  <c r="AJ132" i="4" s="1"/>
  <c r="M28" i="4"/>
  <c r="M130" i="4"/>
  <c r="AJ130" i="4" s="1"/>
  <c r="M26" i="4"/>
  <c r="M128" i="4"/>
  <c r="AJ128" i="4" s="1"/>
  <c r="M24" i="4"/>
  <c r="M125" i="4"/>
  <c r="AJ125" i="4" s="1"/>
  <c r="M21" i="4"/>
  <c r="M123" i="4"/>
  <c r="AJ123" i="4" s="1"/>
  <c r="M19" i="4"/>
  <c r="M121" i="4"/>
  <c r="M17" i="4"/>
  <c r="M119" i="4"/>
  <c r="M15" i="4"/>
  <c r="M116" i="4"/>
  <c r="AJ116" i="4" s="1"/>
  <c r="M12" i="4"/>
  <c r="M117" i="4"/>
  <c r="AJ117" i="4" s="1"/>
  <c r="M13" i="4"/>
  <c r="M135" i="4"/>
  <c r="AJ135" i="4" s="1"/>
  <c r="M31" i="4"/>
  <c r="M133" i="4"/>
  <c r="AJ133" i="4" s="1"/>
  <c r="M29" i="4"/>
  <c r="M131" i="4"/>
  <c r="AJ131" i="4" s="1"/>
  <c r="M27" i="4"/>
  <c r="M129" i="4"/>
  <c r="AJ129" i="4" s="1"/>
  <c r="M25" i="4"/>
  <c r="M127" i="4"/>
  <c r="AJ127" i="4" s="1"/>
  <c r="M23" i="4"/>
  <c r="M124" i="4"/>
  <c r="M20" i="4"/>
  <c r="M122" i="4"/>
  <c r="M18" i="4"/>
  <c r="M120" i="4"/>
  <c r="M16" i="4"/>
  <c r="M118" i="4"/>
  <c r="AJ118" i="4" s="1"/>
  <c r="M14" i="4"/>
  <c r="M126" i="4"/>
  <c r="AJ126" i="4" s="1"/>
  <c r="M22" i="4"/>
  <c r="G175" i="3"/>
  <c r="AD175" i="3" s="1"/>
  <c r="AD45" i="3"/>
  <c r="E185" i="3"/>
  <c r="AB185" i="3" s="1"/>
  <c r="AB55" i="3"/>
  <c r="I185" i="3"/>
  <c r="AF185" i="3" s="1"/>
  <c r="AF55" i="3"/>
  <c r="H175" i="3"/>
  <c r="AE175" i="3" s="1"/>
  <c r="AE45" i="3"/>
  <c r="F185" i="3"/>
  <c r="AC185" i="3" s="1"/>
  <c r="AC55" i="3"/>
  <c r="K173" i="3"/>
  <c r="AH173" i="3" s="1"/>
  <c r="AH43" i="3"/>
  <c r="K177" i="3"/>
  <c r="AH177" i="3" s="1"/>
  <c r="AH47" i="3"/>
  <c r="K170" i="3"/>
  <c r="AH170" i="3" s="1"/>
  <c r="AH40" i="3"/>
  <c r="K182" i="3"/>
  <c r="AH182" i="3" s="1"/>
  <c r="AH52" i="3"/>
  <c r="K169" i="3"/>
  <c r="AH169" i="3" s="1"/>
  <c r="AH39" i="3"/>
  <c r="K180" i="3"/>
  <c r="AH180" i="3" s="1"/>
  <c r="AH50" i="3"/>
  <c r="K179" i="3"/>
  <c r="AH179" i="3" s="1"/>
  <c r="AH49" i="3"/>
  <c r="K172" i="3"/>
  <c r="AH172" i="3" s="1"/>
  <c r="AH42" i="3"/>
  <c r="K183" i="3"/>
  <c r="AH183" i="3" s="1"/>
  <c r="AH53" i="3"/>
  <c r="K184" i="3"/>
  <c r="AH184" i="3" s="1"/>
  <c r="AH54" i="3"/>
  <c r="F175" i="3"/>
  <c r="AC175" i="3" s="1"/>
  <c r="AC45" i="3"/>
  <c r="I175" i="3"/>
  <c r="AF175" i="3" s="1"/>
  <c r="AF45" i="3"/>
  <c r="C175" i="3"/>
  <c r="Z175" i="3" s="1"/>
  <c r="Z45" i="3"/>
  <c r="D185" i="3"/>
  <c r="AA185" i="3" s="1"/>
  <c r="AA55" i="3"/>
  <c r="H185" i="3"/>
  <c r="AE185" i="3" s="1"/>
  <c r="AE55" i="3"/>
  <c r="D175" i="3"/>
  <c r="AA175" i="3" s="1"/>
  <c r="AA45" i="3"/>
  <c r="J175" i="3"/>
  <c r="AG175" i="3" s="1"/>
  <c r="AG45" i="3"/>
  <c r="C185" i="3"/>
  <c r="Z185" i="3" s="1"/>
  <c r="Z55" i="3"/>
  <c r="G185" i="3"/>
  <c r="AD185" i="3" s="1"/>
  <c r="AD55" i="3"/>
  <c r="J185" i="3"/>
  <c r="AG185" i="3" s="1"/>
  <c r="AG55" i="3"/>
  <c r="K185" i="3"/>
  <c r="AH185" i="3" s="1"/>
  <c r="AH55" i="3"/>
  <c r="K175" i="3"/>
  <c r="AH175" i="3" s="1"/>
  <c r="AH45" i="3"/>
  <c r="E175" i="3"/>
  <c r="AB175" i="3" s="1"/>
  <c r="AB45" i="3"/>
  <c r="K181" i="3"/>
  <c r="AH181" i="3" s="1"/>
  <c r="AH51" i="3"/>
  <c r="K174" i="3"/>
  <c r="AH174" i="3" s="1"/>
  <c r="AH44" i="3"/>
  <c r="K171" i="3"/>
  <c r="AH171" i="3" s="1"/>
  <c r="AH41" i="3"/>
  <c r="K178" i="3"/>
  <c r="AH178" i="3" s="1"/>
  <c r="AH48" i="3"/>
  <c r="K168" i="3"/>
  <c r="AH168" i="3" s="1"/>
  <c r="AH38" i="3"/>
  <c r="F19" i="3"/>
  <c r="AC19" i="3" s="1"/>
  <c r="F46" i="3"/>
  <c r="AC46" i="3" s="1"/>
  <c r="I46" i="3"/>
  <c r="AF46" i="3" s="1"/>
  <c r="AH140" i="3"/>
  <c r="C46" i="3"/>
  <c r="Z46" i="3" s="1"/>
  <c r="G46" i="3"/>
  <c r="AD46" i="3" s="1"/>
  <c r="AI114" i="3"/>
  <c r="AI140" i="3"/>
  <c r="L140" i="3"/>
  <c r="M114" i="3"/>
  <c r="I115" i="4"/>
  <c r="AI16" i="4"/>
  <c r="AI20" i="4"/>
  <c r="AI26" i="4"/>
  <c r="AI30" i="4"/>
  <c r="AI22" i="4"/>
  <c r="C115" i="4"/>
  <c r="D11" i="4"/>
  <c r="G11" i="4"/>
  <c r="E11" i="4"/>
  <c r="J11" i="4"/>
  <c r="F11" i="4"/>
  <c r="E115" i="4"/>
  <c r="G115" i="4"/>
  <c r="AH32" i="4"/>
  <c r="AH11" i="4" s="1"/>
  <c r="AI23" i="4"/>
  <c r="AI27" i="4"/>
  <c r="AI13" i="4"/>
  <c r="AI17" i="4"/>
  <c r="L115" i="4"/>
  <c r="K115" i="4"/>
  <c r="L41" i="3"/>
  <c r="K16" i="3"/>
  <c r="AH16" i="3" s="1"/>
  <c r="K27" i="3"/>
  <c r="AH27" i="3" s="1"/>
  <c r="K28" i="3"/>
  <c r="AH28" i="3" s="1"/>
  <c r="K23" i="3"/>
  <c r="AH23" i="3" s="1"/>
  <c r="K25" i="3"/>
  <c r="AH25" i="3" s="1"/>
  <c r="K15" i="3"/>
  <c r="AH15" i="3" s="1"/>
  <c r="K12" i="3"/>
  <c r="AH12" i="3" s="1"/>
  <c r="L37" i="3"/>
  <c r="AI37" i="3" s="1"/>
  <c r="K22" i="3"/>
  <c r="AH22" i="3" s="1"/>
  <c r="L53" i="3"/>
  <c r="L38" i="3"/>
  <c r="L49" i="3"/>
  <c r="L42" i="3"/>
  <c r="L45" i="3"/>
  <c r="L51" i="3"/>
  <c r="L55" i="3"/>
  <c r="K18" i="3"/>
  <c r="AH18" i="3" s="1"/>
  <c r="L50" i="3"/>
  <c r="K24" i="3"/>
  <c r="AH24" i="3" s="1"/>
  <c r="K13" i="3"/>
  <c r="AH13" i="3" s="1"/>
  <c r="L40" i="3"/>
  <c r="L44" i="3"/>
  <c r="L54" i="3"/>
  <c r="K26" i="3"/>
  <c r="AH26" i="3" s="1"/>
  <c r="K14" i="3"/>
  <c r="AH14" i="3" s="1"/>
  <c r="L48" i="3"/>
  <c r="L52" i="3"/>
  <c r="K21" i="3"/>
  <c r="AH21" i="3" s="1"/>
  <c r="L39" i="3"/>
  <c r="L43" i="3"/>
  <c r="L47" i="3"/>
  <c r="K17" i="3"/>
  <c r="AH17" i="3" s="1"/>
  <c r="L88" i="3"/>
  <c r="N63" i="3"/>
  <c r="AK63" i="3" s="1"/>
  <c r="N65" i="3"/>
  <c r="AK65" i="3" s="1"/>
  <c r="N67" i="3"/>
  <c r="AK67" i="3" s="1"/>
  <c r="N69" i="3"/>
  <c r="AK69" i="3" s="1"/>
  <c r="N71" i="3"/>
  <c r="AK71" i="3" s="1"/>
  <c r="N72" i="3"/>
  <c r="AK72" i="3" s="1"/>
  <c r="N74" i="3"/>
  <c r="AK74" i="3" s="1"/>
  <c r="N75" i="3"/>
  <c r="AK75" i="3" s="1"/>
  <c r="N76" i="3"/>
  <c r="AK76" i="3" s="1"/>
  <c r="N77" i="3"/>
  <c r="AK77" i="3" s="1"/>
  <c r="N78" i="3"/>
  <c r="AK78" i="3" s="1"/>
  <c r="N79" i="3"/>
  <c r="AK79" i="3" s="1"/>
  <c r="N80" i="3"/>
  <c r="AK80" i="3" s="1"/>
  <c r="N81" i="3"/>
  <c r="AK81" i="3" s="1"/>
  <c r="N82" i="3"/>
  <c r="AK82" i="3" s="1"/>
  <c r="N83" i="3"/>
  <c r="AK83" i="3" s="1"/>
  <c r="N64" i="3"/>
  <c r="AK64" i="3" s="1"/>
  <c r="N66" i="3"/>
  <c r="AK66" i="3" s="1"/>
  <c r="N68" i="3"/>
  <c r="AK68" i="3" s="1"/>
  <c r="N70" i="3"/>
  <c r="AK70" i="3" s="1"/>
  <c r="N73" i="3"/>
  <c r="AK73" i="3" s="1"/>
  <c r="C83" i="3"/>
  <c r="Z83" i="3" s="1"/>
  <c r="D83" i="3"/>
  <c r="E83" i="3"/>
  <c r="F83" i="3"/>
  <c r="G83" i="3"/>
  <c r="H83" i="3"/>
  <c r="I83" i="3"/>
  <c r="J83" i="3"/>
  <c r="K83" i="3"/>
  <c r="L83" i="3"/>
  <c r="N87" i="3"/>
  <c r="M102" i="3"/>
  <c r="AJ102" i="3" s="1"/>
  <c r="M103" i="3"/>
  <c r="AJ103" i="3" s="1"/>
  <c r="M104" i="3"/>
  <c r="AJ104" i="3" s="1"/>
  <c r="M105" i="3"/>
  <c r="AJ105" i="3" s="1"/>
  <c r="M106" i="3"/>
  <c r="AJ106" i="3" s="1"/>
  <c r="M107" i="3"/>
  <c r="AJ107" i="3" s="1"/>
  <c r="M108" i="3"/>
  <c r="AJ108" i="3" s="1"/>
  <c r="M109" i="3"/>
  <c r="AJ109" i="3" s="1"/>
  <c r="M89" i="3"/>
  <c r="AJ89" i="3" s="1"/>
  <c r="M90" i="3"/>
  <c r="AJ90" i="3" s="1"/>
  <c r="M91" i="3"/>
  <c r="AJ91" i="3" s="1"/>
  <c r="M92" i="3"/>
  <c r="AJ92" i="3" s="1"/>
  <c r="M93" i="3"/>
  <c r="AJ93" i="3" s="1"/>
  <c r="M94" i="3"/>
  <c r="M42" i="3" s="1"/>
  <c r="M95" i="3"/>
  <c r="AJ95" i="3" s="1"/>
  <c r="M96" i="3"/>
  <c r="AJ96" i="3" s="1"/>
  <c r="M97" i="3"/>
  <c r="AJ97" i="3" s="1"/>
  <c r="M98" i="3"/>
  <c r="AJ98" i="3" s="1"/>
  <c r="M99" i="3"/>
  <c r="AJ99" i="3" s="1"/>
  <c r="M100" i="3"/>
  <c r="AJ100" i="3" s="1"/>
  <c r="M101" i="3"/>
  <c r="AJ101" i="3" s="1"/>
  <c r="Q88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90" i="4"/>
  <c r="P92" i="4"/>
  <c r="P94" i="4"/>
  <c r="P96" i="4"/>
  <c r="P91" i="4"/>
  <c r="P93" i="4"/>
  <c r="P95" i="4"/>
  <c r="P97" i="4"/>
  <c r="E19" i="3"/>
  <c r="AB19" i="3" s="1"/>
  <c r="AJ38" i="4"/>
  <c r="Z37" i="4"/>
  <c r="C11" i="4"/>
  <c r="K19" i="3"/>
  <c r="AH19" i="3" s="1"/>
  <c r="L11" i="4"/>
  <c r="AI21" i="4"/>
  <c r="AI15" i="4"/>
  <c r="AI19" i="4"/>
  <c r="AI37" i="4"/>
  <c r="AE32" i="4"/>
  <c r="AE11" i="4" s="1"/>
  <c r="H11" i="4"/>
  <c r="AF32" i="4"/>
  <c r="AF11" i="4" s="1"/>
  <c r="I11" i="4"/>
  <c r="N89" i="4"/>
  <c r="AL91" i="4"/>
  <c r="AL93" i="4"/>
  <c r="AL95" i="4"/>
  <c r="AL97" i="4"/>
  <c r="AL99" i="4"/>
  <c r="AL101" i="4"/>
  <c r="AL103" i="4"/>
  <c r="AL105" i="4"/>
  <c r="AL106" i="4"/>
  <c r="AL107" i="4"/>
  <c r="AL108" i="4"/>
  <c r="AL109" i="4"/>
  <c r="AL110" i="4"/>
  <c r="AL92" i="4"/>
  <c r="AL94" i="4"/>
  <c r="AL96" i="4"/>
  <c r="AL98" i="4"/>
  <c r="AL100" i="4"/>
  <c r="AL102" i="4"/>
  <c r="AL104" i="4"/>
  <c r="O74" i="4"/>
  <c r="O75" i="4"/>
  <c r="O76" i="4"/>
  <c r="O65" i="4"/>
  <c r="O67" i="4"/>
  <c r="O69" i="4"/>
  <c r="O71" i="4"/>
  <c r="O77" i="4"/>
  <c r="O78" i="4"/>
  <c r="O79" i="4"/>
  <c r="O80" i="4"/>
  <c r="O81" i="4"/>
  <c r="O82" i="4"/>
  <c r="O83" i="4"/>
  <c r="O84" i="4"/>
  <c r="O72" i="4"/>
  <c r="O73" i="4"/>
  <c r="O64" i="4"/>
  <c r="O66" i="4"/>
  <c r="O68" i="4"/>
  <c r="O70" i="4"/>
  <c r="N63" i="4"/>
  <c r="L46" i="3"/>
  <c r="K46" i="3"/>
  <c r="AD32" i="4"/>
  <c r="AD11" i="4" s="1"/>
  <c r="M37" i="4"/>
  <c r="AC32" i="4"/>
  <c r="AC11" i="4" s="1"/>
  <c r="AJ63" i="4"/>
  <c r="AJ39" i="4"/>
  <c r="AG32" i="4"/>
  <c r="AG11" i="4" s="1"/>
  <c r="AJ48" i="4"/>
  <c r="N38" i="4"/>
  <c r="AK64" i="4"/>
  <c r="N43" i="4"/>
  <c r="AK69" i="4"/>
  <c r="N47" i="4"/>
  <c r="AK73" i="4"/>
  <c r="N51" i="4"/>
  <c r="AK77" i="4"/>
  <c r="N55" i="4"/>
  <c r="AK81" i="4"/>
  <c r="P62" i="4"/>
  <c r="AK66" i="4"/>
  <c r="N40" i="4"/>
  <c r="AK70" i="4"/>
  <c r="N44" i="4"/>
  <c r="AK76" i="4"/>
  <c r="N50" i="4"/>
  <c r="AK80" i="4"/>
  <c r="N54" i="4"/>
  <c r="AK84" i="4"/>
  <c r="N58" i="4"/>
  <c r="N48" i="4"/>
  <c r="AK74" i="4"/>
  <c r="AI12" i="4"/>
  <c r="AA32" i="4"/>
  <c r="AA11" i="4" s="1"/>
  <c r="AJ58" i="4"/>
  <c r="AJ56" i="4"/>
  <c r="AJ54" i="4"/>
  <c r="AJ52" i="4"/>
  <c r="AJ50" i="4"/>
  <c r="AJ47" i="4"/>
  <c r="AJ45" i="4"/>
  <c r="AJ43" i="4"/>
  <c r="AJ41" i="4"/>
  <c r="AB32" i="4"/>
  <c r="AB11" i="4" s="1"/>
  <c r="Z32" i="4"/>
  <c r="Z11" i="4" s="1"/>
  <c r="AJ57" i="4"/>
  <c r="AJ55" i="4"/>
  <c r="AJ53" i="4"/>
  <c r="AJ51" i="4"/>
  <c r="AJ49" i="4"/>
  <c r="AJ46" i="4"/>
  <c r="AJ44" i="4"/>
  <c r="AJ42" i="4"/>
  <c r="AJ40" i="4"/>
  <c r="N41" i="4"/>
  <c r="AK67" i="4"/>
  <c r="N45" i="4"/>
  <c r="AK71" i="4"/>
  <c r="N49" i="4"/>
  <c r="AK75" i="4"/>
  <c r="N53" i="4"/>
  <c r="AK79" i="4"/>
  <c r="N57" i="4"/>
  <c r="AK83" i="4"/>
  <c r="N39" i="4"/>
  <c r="AK65" i="4"/>
  <c r="AK68" i="4"/>
  <c r="N42" i="4"/>
  <c r="AK72" i="4"/>
  <c r="N46" i="4"/>
  <c r="AK78" i="4"/>
  <c r="N52" i="4"/>
  <c r="AK82" i="4"/>
  <c r="N56" i="4"/>
  <c r="AK90" i="4"/>
  <c r="AK89" i="4" s="1"/>
  <c r="L56" i="3"/>
  <c r="G19" i="3"/>
  <c r="AD19" i="3" s="1"/>
  <c r="D29" i="3"/>
  <c r="AA29" i="3" s="1"/>
  <c r="H29" i="3"/>
  <c r="AE29" i="3" s="1"/>
  <c r="D19" i="3"/>
  <c r="AA19" i="3" s="1"/>
  <c r="AA109" i="3"/>
  <c r="AA88" i="3" s="1"/>
  <c r="AC109" i="3"/>
  <c r="AC88" i="3" s="1"/>
  <c r="AB109" i="3"/>
  <c r="AB88" i="3" s="1"/>
  <c r="AD109" i="3"/>
  <c r="AD88" i="3" s="1"/>
  <c r="AE109" i="3"/>
  <c r="AE88" i="3" s="1"/>
  <c r="AF109" i="3"/>
  <c r="AF88" i="3" s="1"/>
  <c r="AG109" i="3"/>
  <c r="AG88" i="3" s="1"/>
  <c r="AH109" i="3"/>
  <c r="AH88" i="3" s="1"/>
  <c r="AI109" i="3"/>
  <c r="AI88" i="3" s="1"/>
  <c r="J19" i="3"/>
  <c r="AG19" i="3" s="1"/>
  <c r="C29" i="3"/>
  <c r="Z29" i="3" s="1"/>
  <c r="G29" i="3"/>
  <c r="AD29" i="3" s="1"/>
  <c r="K56" i="3"/>
  <c r="H56" i="3"/>
  <c r="E56" i="3"/>
  <c r="D56" i="3"/>
  <c r="K29" i="3"/>
  <c r="AH29" i="3" s="1"/>
  <c r="E46" i="3"/>
  <c r="I19" i="3"/>
  <c r="AF19" i="3" s="1"/>
  <c r="C19" i="3"/>
  <c r="Z19" i="3" s="1"/>
  <c r="E29" i="3"/>
  <c r="AB29" i="3" s="1"/>
  <c r="I29" i="3"/>
  <c r="AF29" i="3" s="1"/>
  <c r="H19" i="3"/>
  <c r="AE19" i="3" s="1"/>
  <c r="Z108" i="3"/>
  <c r="Z98" i="3"/>
  <c r="F29" i="3"/>
  <c r="AC29" i="3" s="1"/>
  <c r="J56" i="3"/>
  <c r="I56" i="3"/>
  <c r="G56" i="3"/>
  <c r="F56" i="3"/>
  <c r="C56" i="3"/>
  <c r="J29" i="3"/>
  <c r="AG29" i="3" s="1"/>
  <c r="D46" i="3"/>
  <c r="H46" i="3"/>
  <c r="J46" i="3"/>
  <c r="O61" i="3"/>
  <c r="AJ120" i="4" l="1"/>
  <c r="AJ122" i="4"/>
  <c r="AJ124" i="4"/>
  <c r="AJ119" i="4"/>
  <c r="AJ121" i="4"/>
  <c r="N134" i="4"/>
  <c r="AK134" i="4" s="1"/>
  <c r="N30" i="4"/>
  <c r="N130" i="4"/>
  <c r="AK130" i="4" s="1"/>
  <c r="N26" i="4"/>
  <c r="N124" i="4"/>
  <c r="AK124" i="4" s="1"/>
  <c r="N20" i="4"/>
  <c r="N120" i="4"/>
  <c r="AK120" i="4" s="1"/>
  <c r="N16" i="4"/>
  <c r="N136" i="4"/>
  <c r="AK136" i="4" s="1"/>
  <c r="N32" i="4"/>
  <c r="N132" i="4"/>
  <c r="AK132" i="4" s="1"/>
  <c r="N28" i="4"/>
  <c r="N128" i="4"/>
  <c r="AK128" i="4" s="1"/>
  <c r="N24" i="4"/>
  <c r="N122" i="4"/>
  <c r="AK122" i="4" s="1"/>
  <c r="N18" i="4"/>
  <c r="N118" i="4"/>
  <c r="AK118" i="4" s="1"/>
  <c r="N14" i="4"/>
  <c r="N133" i="4"/>
  <c r="AK133" i="4" s="1"/>
  <c r="N29" i="4"/>
  <c r="N129" i="4"/>
  <c r="AK129" i="4" s="1"/>
  <c r="N25" i="4"/>
  <c r="N125" i="4"/>
  <c r="AK125" i="4" s="1"/>
  <c r="N21" i="4"/>
  <c r="N121" i="4"/>
  <c r="AK121" i="4" s="1"/>
  <c r="N17" i="4"/>
  <c r="N116" i="4"/>
  <c r="AK116" i="4" s="1"/>
  <c r="N12" i="4"/>
  <c r="N117" i="4"/>
  <c r="AK117" i="4" s="1"/>
  <c r="N13" i="4"/>
  <c r="N135" i="4"/>
  <c r="AK135" i="4" s="1"/>
  <c r="N31" i="4"/>
  <c r="N131" i="4"/>
  <c r="AK131" i="4" s="1"/>
  <c r="N27" i="4"/>
  <c r="N127" i="4"/>
  <c r="AK127" i="4" s="1"/>
  <c r="N23" i="4"/>
  <c r="N123" i="4"/>
  <c r="AK123" i="4" s="1"/>
  <c r="N19" i="4"/>
  <c r="N119" i="4"/>
  <c r="AK119" i="4" s="1"/>
  <c r="N15" i="4"/>
  <c r="N126" i="4"/>
  <c r="AK126" i="4" s="1"/>
  <c r="N22" i="4"/>
  <c r="H176" i="3"/>
  <c r="AE176" i="3" s="1"/>
  <c r="AE46" i="3"/>
  <c r="F186" i="3"/>
  <c r="AC186" i="3" s="1"/>
  <c r="AC56" i="3"/>
  <c r="I186" i="3"/>
  <c r="AF186" i="3" s="1"/>
  <c r="AF56" i="3"/>
  <c r="K176" i="3"/>
  <c r="AH176" i="3" s="1"/>
  <c r="AH46" i="3"/>
  <c r="M172" i="3"/>
  <c r="AJ172" i="3" s="1"/>
  <c r="AJ42" i="3"/>
  <c r="L177" i="3"/>
  <c r="AI177" i="3" s="1"/>
  <c r="AI47" i="3"/>
  <c r="L170" i="3"/>
  <c r="AI170" i="3" s="1"/>
  <c r="AI40" i="3"/>
  <c r="L181" i="3"/>
  <c r="AI181" i="3" s="1"/>
  <c r="AI51" i="3"/>
  <c r="L172" i="3"/>
  <c r="AI172" i="3" s="1"/>
  <c r="AI42" i="3"/>
  <c r="L168" i="3"/>
  <c r="AI168" i="3" s="1"/>
  <c r="AI38" i="3"/>
  <c r="J176" i="3"/>
  <c r="AG176" i="3" s="1"/>
  <c r="AG46" i="3"/>
  <c r="D176" i="3"/>
  <c r="AA176" i="3" s="1"/>
  <c r="AA46" i="3"/>
  <c r="C186" i="3"/>
  <c r="Z186" i="3" s="1"/>
  <c r="Z56" i="3"/>
  <c r="G186" i="3"/>
  <c r="AD186" i="3" s="1"/>
  <c r="AD56" i="3"/>
  <c r="J186" i="3"/>
  <c r="AG186" i="3" s="1"/>
  <c r="AG56" i="3"/>
  <c r="E186" i="3"/>
  <c r="AB186" i="3" s="1"/>
  <c r="AB56" i="3"/>
  <c r="K186" i="3"/>
  <c r="AH186" i="3" s="1"/>
  <c r="AH56" i="3"/>
  <c r="L176" i="3"/>
  <c r="AI176" i="3" s="1"/>
  <c r="AI46" i="3"/>
  <c r="L173" i="3"/>
  <c r="AI173" i="3" s="1"/>
  <c r="AI43" i="3"/>
  <c r="L178" i="3"/>
  <c r="AI178" i="3" s="1"/>
  <c r="AI48" i="3"/>
  <c r="L174" i="3"/>
  <c r="AI174" i="3" s="1"/>
  <c r="AI44" i="3"/>
  <c r="L180" i="3"/>
  <c r="AI180" i="3" s="1"/>
  <c r="AI50" i="3"/>
  <c r="L185" i="3"/>
  <c r="AI185" i="3" s="1"/>
  <c r="AI55" i="3"/>
  <c r="L175" i="3"/>
  <c r="AI175" i="3" s="1"/>
  <c r="AI45" i="3"/>
  <c r="L179" i="3"/>
  <c r="AI179" i="3" s="1"/>
  <c r="AI49" i="3"/>
  <c r="L183" i="3"/>
  <c r="AI183" i="3" s="1"/>
  <c r="AI53" i="3"/>
  <c r="L171" i="3"/>
  <c r="AI171" i="3" s="1"/>
  <c r="AI41" i="3"/>
  <c r="E176" i="3"/>
  <c r="AB176" i="3" s="1"/>
  <c r="AB46" i="3"/>
  <c r="D186" i="3"/>
  <c r="AA186" i="3" s="1"/>
  <c r="AA56" i="3"/>
  <c r="H186" i="3"/>
  <c r="AE186" i="3" s="1"/>
  <c r="AE56" i="3"/>
  <c r="L186" i="3"/>
  <c r="AI186" i="3" s="1"/>
  <c r="AI56" i="3"/>
  <c r="L169" i="3"/>
  <c r="AI169" i="3" s="1"/>
  <c r="AI39" i="3"/>
  <c r="L182" i="3"/>
  <c r="AI182" i="3" s="1"/>
  <c r="AI52" i="3"/>
  <c r="L184" i="3"/>
  <c r="AI184" i="3" s="1"/>
  <c r="AI54" i="3"/>
  <c r="C176" i="3"/>
  <c r="Z176" i="3" s="1"/>
  <c r="I176" i="3"/>
  <c r="AF176" i="3" s="1"/>
  <c r="L11" i="3"/>
  <c r="AI11" i="3" s="1"/>
  <c r="L167" i="3"/>
  <c r="AI167" i="3" s="1"/>
  <c r="G176" i="3"/>
  <c r="AD176" i="3" s="1"/>
  <c r="F176" i="3"/>
  <c r="AC176" i="3" s="1"/>
  <c r="F20" i="3"/>
  <c r="AC20" i="3" s="1"/>
  <c r="I20" i="3"/>
  <c r="AF20" i="3" s="1"/>
  <c r="C20" i="3"/>
  <c r="Z20" i="3" s="1"/>
  <c r="G20" i="3"/>
  <c r="AD20" i="3" s="1"/>
  <c r="AJ114" i="3"/>
  <c r="N114" i="3"/>
  <c r="AK114" i="3"/>
  <c r="AJ140" i="3"/>
  <c r="M140" i="3"/>
  <c r="AJ94" i="3"/>
  <c r="AJ88" i="3" s="1"/>
  <c r="F115" i="4"/>
  <c r="J115" i="4"/>
  <c r="D115" i="4"/>
  <c r="AJ16" i="4"/>
  <c r="AJ29" i="4"/>
  <c r="AJ15" i="4"/>
  <c r="AJ19" i="4"/>
  <c r="AJ24" i="4"/>
  <c r="AJ26" i="4"/>
  <c r="AJ28" i="4"/>
  <c r="AJ30" i="4"/>
  <c r="AJ32" i="4"/>
  <c r="AJ22" i="4"/>
  <c r="AJ14" i="4"/>
  <c r="AJ18" i="4"/>
  <c r="AJ23" i="4"/>
  <c r="AJ25" i="4"/>
  <c r="AJ27" i="4"/>
  <c r="AJ31" i="4"/>
  <c r="AJ13" i="4"/>
  <c r="M115" i="4"/>
  <c r="L15" i="3"/>
  <c r="AI15" i="3" s="1"/>
  <c r="L25" i="3"/>
  <c r="AI25" i="3" s="1"/>
  <c r="L28" i="3"/>
  <c r="AI28" i="3" s="1"/>
  <c r="L21" i="3"/>
  <c r="AI21" i="3" s="1"/>
  <c r="L14" i="3"/>
  <c r="AI14" i="3" s="1"/>
  <c r="L27" i="3"/>
  <c r="AI27" i="3" s="1"/>
  <c r="L23" i="3"/>
  <c r="AI23" i="3" s="1"/>
  <c r="L19" i="3"/>
  <c r="AI19" i="3" s="1"/>
  <c r="L24" i="3"/>
  <c r="AI24" i="3" s="1"/>
  <c r="L12" i="3"/>
  <c r="AI12" i="3" s="1"/>
  <c r="L29" i="3"/>
  <c r="AI29" i="3" s="1"/>
  <c r="M38" i="3"/>
  <c r="L26" i="3"/>
  <c r="AI26" i="3" s="1"/>
  <c r="L16" i="3"/>
  <c r="AI16" i="3" s="1"/>
  <c r="M53" i="3"/>
  <c r="L13" i="3"/>
  <c r="AI13" i="3" s="1"/>
  <c r="M46" i="3"/>
  <c r="M52" i="3"/>
  <c r="M39" i="3"/>
  <c r="M47" i="3"/>
  <c r="M56" i="3"/>
  <c r="L18" i="3"/>
  <c r="AI18" i="3" s="1"/>
  <c r="M43" i="3"/>
  <c r="M50" i="3"/>
  <c r="M54" i="3"/>
  <c r="L17" i="3"/>
  <c r="AI17" i="3" s="1"/>
  <c r="L22" i="3"/>
  <c r="AI22" i="3" s="1"/>
  <c r="M37" i="3"/>
  <c r="M41" i="3"/>
  <c r="M45" i="3"/>
  <c r="M49" i="3"/>
  <c r="M40" i="3"/>
  <c r="M44" i="3"/>
  <c r="M48" i="3"/>
  <c r="M51" i="3"/>
  <c r="M55" i="3"/>
  <c r="O63" i="3"/>
  <c r="AL63" i="3" s="1"/>
  <c r="O64" i="3"/>
  <c r="AL64" i="3" s="1"/>
  <c r="O65" i="3"/>
  <c r="AL65" i="3" s="1"/>
  <c r="O66" i="3"/>
  <c r="AL66" i="3" s="1"/>
  <c r="O67" i="3"/>
  <c r="AL67" i="3" s="1"/>
  <c r="O68" i="3"/>
  <c r="AL68" i="3" s="1"/>
  <c r="O69" i="3"/>
  <c r="AL69" i="3" s="1"/>
  <c r="O70" i="3"/>
  <c r="AL70" i="3" s="1"/>
  <c r="O72" i="3"/>
  <c r="AL72" i="3" s="1"/>
  <c r="O75" i="3"/>
  <c r="AL75" i="3" s="1"/>
  <c r="O77" i="3"/>
  <c r="AL77" i="3" s="1"/>
  <c r="O79" i="3"/>
  <c r="AL79" i="3" s="1"/>
  <c r="O81" i="3"/>
  <c r="AL81" i="3" s="1"/>
  <c r="O83" i="3"/>
  <c r="AL83" i="3" s="1"/>
  <c r="O71" i="3"/>
  <c r="AL71" i="3" s="1"/>
  <c r="O74" i="3"/>
  <c r="AL74" i="3" s="1"/>
  <c r="O78" i="3"/>
  <c r="AL78" i="3" s="1"/>
  <c r="O82" i="3"/>
  <c r="AL82" i="3" s="1"/>
  <c r="O73" i="3"/>
  <c r="AL73" i="3" s="1"/>
  <c r="O76" i="3"/>
  <c r="AL76" i="3" s="1"/>
  <c r="O80" i="3"/>
  <c r="AL80" i="3" s="1"/>
  <c r="M88" i="3"/>
  <c r="O87" i="3"/>
  <c r="N90" i="3"/>
  <c r="AK90" i="3" s="1"/>
  <c r="N92" i="3"/>
  <c r="AK92" i="3" s="1"/>
  <c r="N94" i="3"/>
  <c r="AK94" i="3" s="1"/>
  <c r="N96" i="3"/>
  <c r="AK96" i="3" s="1"/>
  <c r="N101" i="3"/>
  <c r="AK101" i="3" s="1"/>
  <c r="N99" i="3"/>
  <c r="AK99" i="3" s="1"/>
  <c r="N97" i="3"/>
  <c r="AK97" i="3" s="1"/>
  <c r="N93" i="3"/>
  <c r="AK93" i="3" s="1"/>
  <c r="N89" i="3"/>
  <c r="AK89" i="3" s="1"/>
  <c r="N109" i="3"/>
  <c r="AK109" i="3" s="1"/>
  <c r="N108" i="3"/>
  <c r="AK108" i="3" s="1"/>
  <c r="N107" i="3"/>
  <c r="AK107" i="3" s="1"/>
  <c r="N106" i="3"/>
  <c r="AK106" i="3" s="1"/>
  <c r="N105" i="3"/>
  <c r="AK105" i="3" s="1"/>
  <c r="N104" i="3"/>
  <c r="AK104" i="3" s="1"/>
  <c r="N103" i="3"/>
  <c r="AK103" i="3" s="1"/>
  <c r="N102" i="3"/>
  <c r="AK102" i="3" s="1"/>
  <c r="N100" i="3"/>
  <c r="AK100" i="3" s="1"/>
  <c r="N98" i="3"/>
  <c r="AK98" i="3" s="1"/>
  <c r="N95" i="3"/>
  <c r="AK95" i="3" s="1"/>
  <c r="N91" i="3"/>
  <c r="AK91" i="3" s="1"/>
  <c r="AV49" i="4"/>
  <c r="AW49" i="4" s="1"/>
  <c r="AY49" i="4" s="1"/>
  <c r="R88" i="4"/>
  <c r="Q90" i="4"/>
  <c r="Q91" i="4"/>
  <c r="Q92" i="4"/>
  <c r="Q93" i="4"/>
  <c r="Q94" i="4"/>
  <c r="Q95" i="4"/>
  <c r="Q96" i="4"/>
  <c r="Q97" i="4"/>
  <c r="Q98" i="4"/>
  <c r="Q99" i="4"/>
  <c r="Q100" i="4"/>
  <c r="Q101" i="4"/>
  <c r="Q102" i="4"/>
  <c r="Q103" i="4"/>
  <c r="Q104" i="4"/>
  <c r="Q105" i="4"/>
  <c r="Q106" i="4"/>
  <c r="Q107" i="4"/>
  <c r="Q108" i="4"/>
  <c r="Q109" i="4"/>
  <c r="Q110" i="4"/>
  <c r="AI11" i="4"/>
  <c r="M62" i="3"/>
  <c r="AJ83" i="3"/>
  <c r="AJ62" i="3" s="1"/>
  <c r="L62" i="3"/>
  <c r="AI83" i="3"/>
  <c r="AI62" i="3" s="1"/>
  <c r="J62" i="3"/>
  <c r="AG83" i="3"/>
  <c r="AG62" i="3" s="1"/>
  <c r="H62" i="3"/>
  <c r="AE83" i="3"/>
  <c r="AE62" i="3" s="1"/>
  <c r="E62" i="3"/>
  <c r="AB83" i="3"/>
  <c r="AB62" i="3" s="1"/>
  <c r="D62" i="3"/>
  <c r="AA83" i="3"/>
  <c r="AA62" i="3" s="1"/>
  <c r="K62" i="3"/>
  <c r="AH83" i="3"/>
  <c r="AH62" i="3" s="1"/>
  <c r="I62" i="3"/>
  <c r="AF83" i="3"/>
  <c r="AF62" i="3" s="1"/>
  <c r="G62" i="3"/>
  <c r="AD83" i="3"/>
  <c r="AD62" i="3" s="1"/>
  <c r="F62" i="3"/>
  <c r="AC83" i="3"/>
  <c r="AC62" i="3" s="1"/>
  <c r="N62" i="3"/>
  <c r="C62" i="3"/>
  <c r="AK38" i="4"/>
  <c r="AJ20" i="4"/>
  <c r="AJ21" i="4"/>
  <c r="AJ17" i="4"/>
  <c r="M11" i="4"/>
  <c r="L20" i="3"/>
  <c r="AI20" i="3" s="1"/>
  <c r="AJ37" i="4"/>
  <c r="O89" i="4"/>
  <c r="AM91" i="4"/>
  <c r="AM92" i="4"/>
  <c r="AM93" i="4"/>
  <c r="AM94" i="4"/>
  <c r="AM95" i="4"/>
  <c r="AM96" i="4"/>
  <c r="AM97" i="4"/>
  <c r="AM98" i="4"/>
  <c r="AM99" i="4"/>
  <c r="AM100" i="4"/>
  <c r="AM101" i="4"/>
  <c r="AM102" i="4"/>
  <c r="AM103" i="4"/>
  <c r="AM104" i="4"/>
  <c r="AM105" i="4"/>
  <c r="AM106" i="4"/>
  <c r="AM107" i="4"/>
  <c r="AM108" i="4"/>
  <c r="AM109" i="4"/>
  <c r="AM110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64" i="4"/>
  <c r="P65" i="4"/>
  <c r="P66" i="4"/>
  <c r="P67" i="4"/>
  <c r="P68" i="4"/>
  <c r="P69" i="4"/>
  <c r="P70" i="4"/>
  <c r="P71" i="4"/>
  <c r="O63" i="4"/>
  <c r="K20" i="3"/>
  <c r="AH20" i="3" s="1"/>
  <c r="N37" i="4"/>
  <c r="AK63" i="4"/>
  <c r="AK56" i="4"/>
  <c r="AK52" i="4"/>
  <c r="AK46" i="4"/>
  <c r="AK42" i="4"/>
  <c r="AK58" i="4"/>
  <c r="AK54" i="4"/>
  <c r="AK50" i="4"/>
  <c r="AK44" i="4"/>
  <c r="AK40" i="4"/>
  <c r="Q62" i="4"/>
  <c r="O38" i="4"/>
  <c r="AL64" i="4"/>
  <c r="AL90" i="4"/>
  <c r="AL89" i="4" s="1"/>
  <c r="O40" i="4"/>
  <c r="AL66" i="4"/>
  <c r="O42" i="4"/>
  <c r="AL68" i="4"/>
  <c r="O44" i="4"/>
  <c r="AL70" i="4"/>
  <c r="O46" i="4"/>
  <c r="AL72" i="4"/>
  <c r="O49" i="4"/>
  <c r="AL75" i="4"/>
  <c r="O51" i="4"/>
  <c r="AL77" i="4"/>
  <c r="O53" i="4"/>
  <c r="AL79" i="4"/>
  <c r="O55" i="4"/>
  <c r="AL81" i="4"/>
  <c r="O57" i="4"/>
  <c r="AL83" i="4"/>
  <c r="AK39" i="4"/>
  <c r="AK57" i="4"/>
  <c r="AK53" i="4"/>
  <c r="AK49" i="4"/>
  <c r="AK45" i="4"/>
  <c r="AK41" i="4"/>
  <c r="AJ12" i="4"/>
  <c r="AK48" i="4"/>
  <c r="O39" i="4"/>
  <c r="AL65" i="4"/>
  <c r="O48" i="4"/>
  <c r="AL74" i="4"/>
  <c r="O41" i="4"/>
  <c r="AL67" i="4"/>
  <c r="O43" i="4"/>
  <c r="AL69" i="4"/>
  <c r="O45" i="4"/>
  <c r="AL71" i="4"/>
  <c r="O47" i="4"/>
  <c r="AL73" i="4"/>
  <c r="O50" i="4"/>
  <c r="AL76" i="4"/>
  <c r="O52" i="4"/>
  <c r="AL78" i="4"/>
  <c r="O54" i="4"/>
  <c r="AL80" i="4"/>
  <c r="O56" i="4"/>
  <c r="AL82" i="4"/>
  <c r="O58" i="4"/>
  <c r="AL84" i="4"/>
  <c r="AK55" i="4"/>
  <c r="AK51" i="4"/>
  <c r="AK47" i="4"/>
  <c r="AK43" i="4"/>
  <c r="J20" i="3"/>
  <c r="AG20" i="3" s="1"/>
  <c r="D20" i="3"/>
  <c r="AA20" i="3" s="1"/>
  <c r="G30" i="3"/>
  <c r="AD30" i="3" s="1"/>
  <c r="I30" i="3"/>
  <c r="AF30" i="3" s="1"/>
  <c r="E30" i="3"/>
  <c r="AB30" i="3" s="1"/>
  <c r="L57" i="3"/>
  <c r="J57" i="3"/>
  <c r="H57" i="3"/>
  <c r="E57" i="3"/>
  <c r="D57" i="3"/>
  <c r="K30" i="3"/>
  <c r="AH30" i="3" s="1"/>
  <c r="M16" i="3"/>
  <c r="AJ16" i="3" s="1"/>
  <c r="H20" i="3"/>
  <c r="AE20" i="3" s="1"/>
  <c r="C30" i="3"/>
  <c r="Z30" i="3" s="1"/>
  <c r="F30" i="3"/>
  <c r="AC30" i="3" s="1"/>
  <c r="J30" i="3"/>
  <c r="AG30" i="3" s="1"/>
  <c r="M57" i="3"/>
  <c r="E20" i="3"/>
  <c r="AB20" i="3" s="1"/>
  <c r="D30" i="3"/>
  <c r="AA30" i="3" s="1"/>
  <c r="H30" i="3"/>
  <c r="AE30" i="3" s="1"/>
  <c r="K57" i="3"/>
  <c r="I57" i="3"/>
  <c r="G57" i="3"/>
  <c r="F57" i="3"/>
  <c r="C57" i="3"/>
  <c r="Z109" i="3"/>
  <c r="L30" i="3"/>
  <c r="AI30" i="3" s="1"/>
  <c r="P61" i="3"/>
  <c r="AJ115" i="4" l="1"/>
  <c r="AV127" i="4"/>
  <c r="AW127" i="4" s="1"/>
  <c r="AY127" i="4" s="1"/>
  <c r="AK115" i="4"/>
  <c r="O116" i="4"/>
  <c r="AL116" i="4" s="1"/>
  <c r="O12" i="4"/>
  <c r="O136" i="4"/>
  <c r="AL136" i="4" s="1"/>
  <c r="O32" i="4"/>
  <c r="O134" i="4"/>
  <c r="AL134" i="4" s="1"/>
  <c r="O30" i="4"/>
  <c r="O132" i="4"/>
  <c r="AL132" i="4" s="1"/>
  <c r="O28" i="4"/>
  <c r="O130" i="4"/>
  <c r="AL130" i="4" s="1"/>
  <c r="O26" i="4"/>
  <c r="O128" i="4"/>
  <c r="AL128" i="4" s="1"/>
  <c r="O24" i="4"/>
  <c r="O125" i="4"/>
  <c r="AL125" i="4" s="1"/>
  <c r="O21" i="4"/>
  <c r="O123" i="4"/>
  <c r="AL123" i="4" s="1"/>
  <c r="O19" i="4"/>
  <c r="O121" i="4"/>
  <c r="AL121" i="4" s="1"/>
  <c r="O17" i="4"/>
  <c r="O119" i="4"/>
  <c r="AL119" i="4" s="1"/>
  <c r="O15" i="4"/>
  <c r="O126" i="4"/>
  <c r="AL126" i="4" s="1"/>
  <c r="O22" i="4"/>
  <c r="O117" i="4"/>
  <c r="AL117" i="4" s="1"/>
  <c r="O13" i="4"/>
  <c r="O135" i="4"/>
  <c r="AL135" i="4" s="1"/>
  <c r="O31" i="4"/>
  <c r="O133" i="4"/>
  <c r="AL133" i="4" s="1"/>
  <c r="O29" i="4"/>
  <c r="O131" i="4"/>
  <c r="AL131" i="4" s="1"/>
  <c r="O27" i="4"/>
  <c r="O129" i="4"/>
  <c r="AL129" i="4" s="1"/>
  <c r="O25" i="4"/>
  <c r="O127" i="4"/>
  <c r="AL127" i="4" s="1"/>
  <c r="O23" i="4"/>
  <c r="O124" i="4"/>
  <c r="AL124" i="4" s="1"/>
  <c r="O20" i="4"/>
  <c r="O122" i="4"/>
  <c r="AL122" i="4" s="1"/>
  <c r="O18" i="4"/>
  <c r="O120" i="4"/>
  <c r="AL120" i="4" s="1"/>
  <c r="O16" i="4"/>
  <c r="O118" i="4"/>
  <c r="AL118" i="4" s="1"/>
  <c r="O14" i="4"/>
  <c r="M187" i="3"/>
  <c r="AJ187" i="3" s="1"/>
  <c r="AJ57" i="3"/>
  <c r="C187" i="3"/>
  <c r="Z187" i="3" s="1"/>
  <c r="Z57" i="3"/>
  <c r="G187" i="3"/>
  <c r="AD57" i="3"/>
  <c r="AD36" i="3" s="1"/>
  <c r="K187" i="3"/>
  <c r="AH57" i="3"/>
  <c r="AH36" i="3" s="1"/>
  <c r="E187" i="3"/>
  <c r="AB57" i="3"/>
  <c r="AB36" i="3" s="1"/>
  <c r="J187" i="3"/>
  <c r="AG57" i="3"/>
  <c r="AG36" i="3" s="1"/>
  <c r="M185" i="3"/>
  <c r="AJ185" i="3" s="1"/>
  <c r="AJ55" i="3"/>
  <c r="M178" i="3"/>
  <c r="AJ178" i="3" s="1"/>
  <c r="AJ48" i="3"/>
  <c r="M170" i="3"/>
  <c r="AJ170" i="3" s="1"/>
  <c r="AJ40" i="3"/>
  <c r="M175" i="3"/>
  <c r="AJ175" i="3" s="1"/>
  <c r="AJ45" i="3"/>
  <c r="M167" i="3"/>
  <c r="AJ167" i="3" s="1"/>
  <c r="AJ37" i="3"/>
  <c r="M180" i="3"/>
  <c r="AJ180" i="3" s="1"/>
  <c r="AJ50" i="3"/>
  <c r="M177" i="3"/>
  <c r="AJ177" i="3" s="1"/>
  <c r="AJ47" i="3"/>
  <c r="M182" i="3"/>
  <c r="AJ182" i="3" s="1"/>
  <c r="AJ52" i="3"/>
  <c r="M168" i="3"/>
  <c r="AJ168" i="3" s="1"/>
  <c r="AJ38" i="3"/>
  <c r="F187" i="3"/>
  <c r="AC57" i="3"/>
  <c r="AC36" i="3" s="1"/>
  <c r="I187" i="3"/>
  <c r="AF57" i="3"/>
  <c r="AF36" i="3" s="1"/>
  <c r="D187" i="3"/>
  <c r="AA57" i="3"/>
  <c r="AA36" i="3" s="1"/>
  <c r="H187" i="3"/>
  <c r="AE57" i="3"/>
  <c r="AE36" i="3" s="1"/>
  <c r="L187" i="3"/>
  <c r="AI57" i="3"/>
  <c r="AI36" i="3" s="1"/>
  <c r="M181" i="3"/>
  <c r="AJ181" i="3" s="1"/>
  <c r="AJ51" i="3"/>
  <c r="M174" i="3"/>
  <c r="AJ174" i="3" s="1"/>
  <c r="AJ44" i="3"/>
  <c r="M179" i="3"/>
  <c r="AJ179" i="3" s="1"/>
  <c r="AJ49" i="3"/>
  <c r="M171" i="3"/>
  <c r="AJ171" i="3" s="1"/>
  <c r="AJ41" i="3"/>
  <c r="M184" i="3"/>
  <c r="AJ184" i="3" s="1"/>
  <c r="AJ54" i="3"/>
  <c r="M173" i="3"/>
  <c r="AJ173" i="3" s="1"/>
  <c r="AJ43" i="3"/>
  <c r="M186" i="3"/>
  <c r="AJ186" i="3" s="1"/>
  <c r="AJ56" i="3"/>
  <c r="M169" i="3"/>
  <c r="AJ169" i="3" s="1"/>
  <c r="AJ39" i="3"/>
  <c r="M176" i="3"/>
  <c r="AJ176" i="3" s="1"/>
  <c r="AJ46" i="3"/>
  <c r="M183" i="3"/>
  <c r="AJ183" i="3" s="1"/>
  <c r="AJ53" i="3"/>
  <c r="AK140" i="3"/>
  <c r="N140" i="3"/>
  <c r="AL114" i="3"/>
  <c r="O114" i="3"/>
  <c r="AK32" i="4"/>
  <c r="AK17" i="4"/>
  <c r="AK25" i="4"/>
  <c r="AK29" i="4"/>
  <c r="AK14" i="4"/>
  <c r="AK18" i="4"/>
  <c r="AK24" i="4"/>
  <c r="AK28" i="4"/>
  <c r="AK15" i="4"/>
  <c r="AK19" i="4"/>
  <c r="AK23" i="4"/>
  <c r="AK27" i="4"/>
  <c r="AK31" i="4"/>
  <c r="AK13" i="4"/>
  <c r="AK22" i="4"/>
  <c r="AK16" i="4"/>
  <c r="AK20" i="4"/>
  <c r="AK26" i="4"/>
  <c r="AK30" i="4"/>
  <c r="AV23" i="4"/>
  <c r="AW23" i="4" s="1"/>
  <c r="AY23" i="4" s="1"/>
  <c r="N115" i="4"/>
  <c r="M12" i="3"/>
  <c r="AJ12" i="3" s="1"/>
  <c r="M28" i="3"/>
  <c r="AJ28" i="3" s="1"/>
  <c r="M17" i="3"/>
  <c r="AJ17" i="3" s="1"/>
  <c r="N51" i="3"/>
  <c r="N43" i="3"/>
  <c r="N55" i="3"/>
  <c r="M25" i="3"/>
  <c r="AJ25" i="3" s="1"/>
  <c r="M13" i="3"/>
  <c r="AJ13" i="3" s="1"/>
  <c r="M18" i="3"/>
  <c r="AJ18" i="3" s="1"/>
  <c r="N44" i="3"/>
  <c r="N41" i="3"/>
  <c r="N47" i="3"/>
  <c r="N53" i="3"/>
  <c r="N57" i="3"/>
  <c r="M27" i="3"/>
  <c r="AJ27" i="3" s="1"/>
  <c r="M23" i="3"/>
  <c r="AJ23" i="3" s="1"/>
  <c r="M15" i="3"/>
  <c r="AJ15" i="3" s="1"/>
  <c r="M30" i="3"/>
  <c r="AJ30" i="3" s="1"/>
  <c r="M20" i="3"/>
  <c r="AJ20" i="3" s="1"/>
  <c r="N40" i="3"/>
  <c r="N48" i="3"/>
  <c r="M26" i="3"/>
  <c r="AJ26" i="3" s="1"/>
  <c r="N52" i="3"/>
  <c r="M21" i="3"/>
  <c r="AJ21" i="3" s="1"/>
  <c r="AK88" i="3"/>
  <c r="N39" i="3"/>
  <c r="M22" i="3"/>
  <c r="AJ22" i="3" s="1"/>
  <c r="M14" i="3"/>
  <c r="AJ14" i="3" s="1"/>
  <c r="N56" i="3"/>
  <c r="N37" i="3"/>
  <c r="N45" i="3"/>
  <c r="N49" i="3"/>
  <c r="M29" i="3"/>
  <c r="AJ29" i="3" s="1"/>
  <c r="M19" i="3"/>
  <c r="AJ19" i="3" s="1"/>
  <c r="M11" i="3"/>
  <c r="AJ11" i="3" s="1"/>
  <c r="M24" i="3"/>
  <c r="AJ24" i="3" s="1"/>
  <c r="N38" i="3"/>
  <c r="N42" i="3"/>
  <c r="N46" i="3"/>
  <c r="N50" i="3"/>
  <c r="N54" i="3"/>
  <c r="N88" i="3"/>
  <c r="P73" i="3"/>
  <c r="AM73" i="3" s="1"/>
  <c r="P65" i="3"/>
  <c r="AM65" i="3" s="1"/>
  <c r="P69" i="3"/>
  <c r="AM69" i="3" s="1"/>
  <c r="P64" i="3"/>
  <c r="AM64" i="3" s="1"/>
  <c r="P68" i="3"/>
  <c r="AM68" i="3" s="1"/>
  <c r="P71" i="3"/>
  <c r="AM71" i="3" s="1"/>
  <c r="P72" i="3"/>
  <c r="AM72" i="3" s="1"/>
  <c r="P74" i="3"/>
  <c r="AM74" i="3" s="1"/>
  <c r="P75" i="3"/>
  <c r="AM75" i="3" s="1"/>
  <c r="P76" i="3"/>
  <c r="AM76" i="3" s="1"/>
  <c r="P77" i="3"/>
  <c r="AM77" i="3" s="1"/>
  <c r="P78" i="3"/>
  <c r="AM78" i="3" s="1"/>
  <c r="P79" i="3"/>
  <c r="AM79" i="3" s="1"/>
  <c r="P80" i="3"/>
  <c r="AM80" i="3" s="1"/>
  <c r="P81" i="3"/>
  <c r="AM81" i="3" s="1"/>
  <c r="P82" i="3"/>
  <c r="AM82" i="3" s="1"/>
  <c r="P83" i="3"/>
  <c r="AM83" i="3" s="1"/>
  <c r="P70" i="3"/>
  <c r="AM70" i="3" s="1"/>
  <c r="P63" i="3"/>
  <c r="AM63" i="3" s="1"/>
  <c r="P67" i="3"/>
  <c r="AM67" i="3" s="1"/>
  <c r="P66" i="3"/>
  <c r="AM66" i="3" s="1"/>
  <c r="P87" i="3"/>
  <c r="O102" i="3"/>
  <c r="AL102" i="3" s="1"/>
  <c r="O103" i="3"/>
  <c r="AL103" i="3" s="1"/>
  <c r="O104" i="3"/>
  <c r="AL104" i="3" s="1"/>
  <c r="O105" i="3"/>
  <c r="AL105" i="3" s="1"/>
  <c r="O106" i="3"/>
  <c r="AL106" i="3" s="1"/>
  <c r="O107" i="3"/>
  <c r="O55" i="3" s="1"/>
  <c r="O108" i="3"/>
  <c r="AL108" i="3" s="1"/>
  <c r="O109" i="3"/>
  <c r="AL109" i="3" s="1"/>
  <c r="O97" i="3"/>
  <c r="AL97" i="3" s="1"/>
  <c r="O98" i="3"/>
  <c r="AL98" i="3" s="1"/>
  <c r="O99" i="3"/>
  <c r="AL99" i="3" s="1"/>
  <c r="O100" i="3"/>
  <c r="AL100" i="3" s="1"/>
  <c r="O101" i="3"/>
  <c r="AL101" i="3" s="1"/>
  <c r="O89" i="3"/>
  <c r="AL89" i="3" s="1"/>
  <c r="O90" i="3"/>
  <c r="AL90" i="3" s="1"/>
  <c r="O91" i="3"/>
  <c r="AL91" i="3" s="1"/>
  <c r="O92" i="3"/>
  <c r="AL92" i="3" s="1"/>
  <c r="O93" i="3"/>
  <c r="AL93" i="3" s="1"/>
  <c r="O94" i="3"/>
  <c r="AL94" i="3" s="1"/>
  <c r="O95" i="3"/>
  <c r="AL95" i="3" s="1"/>
  <c r="O96" i="3"/>
  <c r="AL96" i="3" s="1"/>
  <c r="AK21" i="4"/>
  <c r="AV50" i="4"/>
  <c r="AW50" i="4" s="1"/>
  <c r="AY50" i="4" s="1"/>
  <c r="S88" i="4"/>
  <c r="R90" i="4"/>
  <c r="R91" i="4"/>
  <c r="R92" i="4"/>
  <c r="R93" i="4"/>
  <c r="R94" i="4"/>
  <c r="R95" i="4"/>
  <c r="R96" i="4"/>
  <c r="R97" i="4"/>
  <c r="R98" i="4"/>
  <c r="R99" i="4"/>
  <c r="R100" i="4"/>
  <c r="R101" i="4"/>
  <c r="R102" i="4"/>
  <c r="R103" i="4"/>
  <c r="R104" i="4"/>
  <c r="R105" i="4"/>
  <c r="R106" i="4"/>
  <c r="R107" i="4"/>
  <c r="R108" i="4"/>
  <c r="R109" i="4"/>
  <c r="R110" i="4"/>
  <c r="AJ11" i="4"/>
  <c r="N11" i="4"/>
  <c r="G36" i="3"/>
  <c r="I36" i="3"/>
  <c r="K36" i="3"/>
  <c r="E36" i="3"/>
  <c r="F36" i="3"/>
  <c r="M36" i="3"/>
  <c r="D36" i="3"/>
  <c r="H36" i="3"/>
  <c r="J36" i="3"/>
  <c r="L36" i="3"/>
  <c r="AK62" i="3"/>
  <c r="O62" i="3"/>
  <c r="Z62" i="3"/>
  <c r="AL38" i="4"/>
  <c r="AK37" i="4"/>
  <c r="AN92" i="4"/>
  <c r="AN94" i="4"/>
  <c r="AN96" i="4"/>
  <c r="AN98" i="4"/>
  <c r="AN100" i="4"/>
  <c r="AN102" i="4"/>
  <c r="AN104" i="4"/>
  <c r="AN106" i="4"/>
  <c r="AN107" i="4"/>
  <c r="AN108" i="4"/>
  <c r="AN109" i="4"/>
  <c r="AN110" i="4"/>
  <c r="AN91" i="4"/>
  <c r="AN93" i="4"/>
  <c r="AN95" i="4"/>
  <c r="AN97" i="4"/>
  <c r="AN99" i="4"/>
  <c r="AN101" i="4"/>
  <c r="AN103" i="4"/>
  <c r="AN105" i="4"/>
  <c r="Q65" i="4"/>
  <c r="Q67" i="4"/>
  <c r="Q69" i="4"/>
  <c r="Q71" i="4"/>
  <c r="Q72" i="4"/>
  <c r="Q73" i="4"/>
  <c r="Q64" i="4"/>
  <c r="Q66" i="4"/>
  <c r="Q68" i="4"/>
  <c r="Q70" i="4"/>
  <c r="Q74" i="4"/>
  <c r="Q75" i="4"/>
  <c r="Q77" i="4"/>
  <c r="Q78" i="4"/>
  <c r="Q80" i="4"/>
  <c r="Q82" i="4"/>
  <c r="Q84" i="4"/>
  <c r="Q76" i="4"/>
  <c r="Q79" i="4"/>
  <c r="Q81" i="4"/>
  <c r="Q83" i="4"/>
  <c r="P63" i="4"/>
  <c r="P89" i="4"/>
  <c r="O37" i="4"/>
  <c r="AL63" i="4"/>
  <c r="AL58" i="4"/>
  <c r="AL56" i="4"/>
  <c r="AL54" i="4"/>
  <c r="AL52" i="4"/>
  <c r="AL50" i="4"/>
  <c r="AL47" i="4"/>
  <c r="AL45" i="4"/>
  <c r="AL43" i="4"/>
  <c r="AL41" i="4"/>
  <c r="AL48" i="4"/>
  <c r="AL39" i="4"/>
  <c r="AL57" i="4"/>
  <c r="AL55" i="4"/>
  <c r="AL53" i="4"/>
  <c r="AL51" i="4"/>
  <c r="AL49" i="4"/>
  <c r="AL46" i="4"/>
  <c r="AL44" i="4"/>
  <c r="AL42" i="4"/>
  <c r="AL40" i="4"/>
  <c r="P38" i="4"/>
  <c r="AM64" i="4"/>
  <c r="P42" i="4"/>
  <c r="AM68" i="4"/>
  <c r="P46" i="4"/>
  <c r="AM72" i="4"/>
  <c r="P52" i="4"/>
  <c r="AM78" i="4"/>
  <c r="P56" i="4"/>
  <c r="AM82" i="4"/>
  <c r="AM65" i="4"/>
  <c r="P39" i="4"/>
  <c r="AM69" i="4"/>
  <c r="P43" i="4"/>
  <c r="AM73" i="4"/>
  <c r="P47" i="4"/>
  <c r="AM77" i="4"/>
  <c r="P51" i="4"/>
  <c r="AM81" i="4"/>
  <c r="P55" i="4"/>
  <c r="P48" i="4"/>
  <c r="AM74" i="4"/>
  <c r="AK12" i="4"/>
  <c r="P40" i="4"/>
  <c r="AM66" i="4"/>
  <c r="P44" i="4"/>
  <c r="AM70" i="4"/>
  <c r="P50" i="4"/>
  <c r="AM76" i="4"/>
  <c r="P54" i="4"/>
  <c r="AM80" i="4"/>
  <c r="P58" i="4"/>
  <c r="AM84" i="4"/>
  <c r="R62" i="4"/>
  <c r="AM67" i="4"/>
  <c r="P41" i="4"/>
  <c r="AM71" i="4"/>
  <c r="P45" i="4"/>
  <c r="AM75" i="4"/>
  <c r="P49" i="4"/>
  <c r="AM79" i="4"/>
  <c r="P53" i="4"/>
  <c r="AM83" i="4"/>
  <c r="P57" i="4"/>
  <c r="AM90" i="4"/>
  <c r="AM89" i="4" s="1"/>
  <c r="F31" i="3"/>
  <c r="E31" i="3"/>
  <c r="C31" i="3"/>
  <c r="Z31" i="3" s="1"/>
  <c r="G31" i="3"/>
  <c r="I31" i="3"/>
  <c r="K31" i="3"/>
  <c r="AH31" i="3" s="1"/>
  <c r="M31" i="3"/>
  <c r="AJ31" i="3" s="1"/>
  <c r="AL62" i="3"/>
  <c r="D31" i="3"/>
  <c r="H31" i="3"/>
  <c r="AE31" i="3" s="1"/>
  <c r="J31" i="3"/>
  <c r="L31" i="3"/>
  <c r="Q61" i="3"/>
  <c r="AV128" i="4" l="1"/>
  <c r="AW128" i="4" s="1"/>
  <c r="AY128" i="4" s="1"/>
  <c r="AL115" i="4"/>
  <c r="P126" i="4"/>
  <c r="AM126" i="4" s="1"/>
  <c r="P22" i="4"/>
  <c r="P134" i="4"/>
  <c r="AM134" i="4" s="1"/>
  <c r="P30" i="4"/>
  <c r="P120" i="4"/>
  <c r="AM120" i="4" s="1"/>
  <c r="P16" i="4"/>
  <c r="P130" i="4"/>
  <c r="AM130" i="4" s="1"/>
  <c r="P26" i="4"/>
  <c r="P124" i="4"/>
  <c r="AM124" i="4" s="1"/>
  <c r="P20" i="4"/>
  <c r="P116" i="4"/>
  <c r="AM116" i="4" s="1"/>
  <c r="P12" i="4"/>
  <c r="P135" i="4"/>
  <c r="AM135" i="4" s="1"/>
  <c r="P31" i="4"/>
  <c r="P131" i="4"/>
  <c r="AM131" i="4" s="1"/>
  <c r="P27" i="4"/>
  <c r="P127" i="4"/>
  <c r="AM127" i="4" s="1"/>
  <c r="P23" i="4"/>
  <c r="AM23" i="4" s="1"/>
  <c r="P123" i="4"/>
  <c r="AM123" i="4" s="1"/>
  <c r="P19" i="4"/>
  <c r="AM19" i="4" s="1"/>
  <c r="P119" i="4"/>
  <c r="AM119" i="4" s="1"/>
  <c r="P15" i="4"/>
  <c r="AM15" i="4" s="1"/>
  <c r="P136" i="4"/>
  <c r="AM136" i="4" s="1"/>
  <c r="P32" i="4"/>
  <c r="P132" i="4"/>
  <c r="AM132" i="4" s="1"/>
  <c r="P28" i="4"/>
  <c r="P128" i="4"/>
  <c r="AM128" i="4" s="1"/>
  <c r="P24" i="4"/>
  <c r="P122" i="4"/>
  <c r="AM122" i="4" s="1"/>
  <c r="P18" i="4"/>
  <c r="P118" i="4"/>
  <c r="AM118" i="4" s="1"/>
  <c r="P14" i="4"/>
  <c r="P133" i="4"/>
  <c r="AM133" i="4" s="1"/>
  <c r="P29" i="4"/>
  <c r="P129" i="4"/>
  <c r="P25" i="4"/>
  <c r="P125" i="4"/>
  <c r="AM125" i="4" s="1"/>
  <c r="P21" i="4"/>
  <c r="AM21" i="4" s="1"/>
  <c r="P121" i="4"/>
  <c r="AM121" i="4" s="1"/>
  <c r="P17" i="4"/>
  <c r="AM17" i="4" s="1"/>
  <c r="P117" i="4"/>
  <c r="AM117" i="4" s="1"/>
  <c r="P13" i="4"/>
  <c r="AM13" i="4" s="1"/>
  <c r="AI187" i="3"/>
  <c r="AI166" i="3" s="1"/>
  <c r="AE187" i="3"/>
  <c r="AE166" i="3" s="1"/>
  <c r="AA187" i="3"/>
  <c r="AA166" i="3" s="1"/>
  <c r="AF187" i="3"/>
  <c r="AF166" i="3" s="1"/>
  <c r="AC187" i="3"/>
  <c r="AC166" i="3" s="1"/>
  <c r="AG187" i="3"/>
  <c r="AG166" i="3" s="1"/>
  <c r="AB187" i="3"/>
  <c r="AB166" i="3" s="1"/>
  <c r="AH187" i="3"/>
  <c r="AH166" i="3" s="1"/>
  <c r="AD187" i="3"/>
  <c r="AD166" i="3" s="1"/>
  <c r="J166" i="3"/>
  <c r="O185" i="3"/>
  <c r="AL185" i="3" s="1"/>
  <c r="AL55" i="3"/>
  <c r="N180" i="3"/>
  <c r="AK180" i="3" s="1"/>
  <c r="AK50" i="3"/>
  <c r="N172" i="3"/>
  <c r="AK172" i="3" s="1"/>
  <c r="AK42" i="3"/>
  <c r="N179" i="3"/>
  <c r="AK179" i="3" s="1"/>
  <c r="AK49" i="3"/>
  <c r="N167" i="3"/>
  <c r="AK167" i="3" s="1"/>
  <c r="AK37" i="3"/>
  <c r="N169" i="3"/>
  <c r="AK169" i="3" s="1"/>
  <c r="AK39" i="3"/>
  <c r="N170" i="3"/>
  <c r="AK170" i="3" s="1"/>
  <c r="AK40" i="3"/>
  <c r="N187" i="3"/>
  <c r="AK187" i="3" s="1"/>
  <c r="AK57" i="3"/>
  <c r="N177" i="3"/>
  <c r="AK177" i="3" s="1"/>
  <c r="AK47" i="3"/>
  <c r="N174" i="3"/>
  <c r="AK174" i="3" s="1"/>
  <c r="AK44" i="3"/>
  <c r="N185" i="3"/>
  <c r="AK185" i="3" s="1"/>
  <c r="AK55" i="3"/>
  <c r="N181" i="3"/>
  <c r="AK181" i="3" s="1"/>
  <c r="AK51" i="3"/>
  <c r="AJ36" i="3"/>
  <c r="N184" i="3"/>
  <c r="AK184" i="3" s="1"/>
  <c r="AK54" i="3"/>
  <c r="N176" i="3"/>
  <c r="AK176" i="3" s="1"/>
  <c r="AK46" i="3"/>
  <c r="N168" i="3"/>
  <c r="AK168" i="3" s="1"/>
  <c r="AK38" i="3"/>
  <c r="N175" i="3"/>
  <c r="AK175" i="3" s="1"/>
  <c r="AK45" i="3"/>
  <c r="N186" i="3"/>
  <c r="AK186" i="3" s="1"/>
  <c r="AK56" i="3"/>
  <c r="N182" i="3"/>
  <c r="AK182" i="3" s="1"/>
  <c r="AK52" i="3"/>
  <c r="N178" i="3"/>
  <c r="AK178" i="3" s="1"/>
  <c r="AK48" i="3"/>
  <c r="N183" i="3"/>
  <c r="AK183" i="3" s="1"/>
  <c r="AK53" i="3"/>
  <c r="N171" i="3"/>
  <c r="AK171" i="3" s="1"/>
  <c r="AK41" i="3"/>
  <c r="N173" i="3"/>
  <c r="AK173" i="3" s="1"/>
  <c r="AK43" i="3"/>
  <c r="AJ166" i="3"/>
  <c r="AL140" i="3"/>
  <c r="O140" i="3"/>
  <c r="AM114" i="3"/>
  <c r="P114" i="3"/>
  <c r="I166" i="3"/>
  <c r="K166" i="3"/>
  <c r="M166" i="3"/>
  <c r="H166" i="3"/>
  <c r="D166" i="3"/>
  <c r="G166" i="3"/>
  <c r="L166" i="3"/>
  <c r="E166" i="3"/>
  <c r="F166" i="3"/>
  <c r="AL30" i="4"/>
  <c r="AL13" i="4"/>
  <c r="AL22" i="4"/>
  <c r="AL15" i="4"/>
  <c r="AL17" i="4"/>
  <c r="AL21" i="4"/>
  <c r="AL26" i="4"/>
  <c r="AL28" i="4"/>
  <c r="AL32" i="4"/>
  <c r="AL14" i="4"/>
  <c r="AL16" i="4"/>
  <c r="AL18" i="4"/>
  <c r="AL20" i="4"/>
  <c r="AL23" i="4"/>
  <c r="AL25" i="4"/>
  <c r="AL27" i="4"/>
  <c r="AL29" i="4"/>
  <c r="AL31" i="4"/>
  <c r="AM27" i="4"/>
  <c r="AV24" i="4"/>
  <c r="AW24" i="4" s="1"/>
  <c r="AY24" i="4" s="1"/>
  <c r="AK11" i="4"/>
  <c r="AL107" i="3"/>
  <c r="AL88" i="3" s="1"/>
  <c r="N14" i="3"/>
  <c r="AK14" i="3" s="1"/>
  <c r="O40" i="3"/>
  <c r="AL40" i="3" s="1"/>
  <c r="N17" i="3"/>
  <c r="AK17" i="3" s="1"/>
  <c r="N25" i="3"/>
  <c r="AK25" i="3" s="1"/>
  <c r="N29" i="3"/>
  <c r="AK29" i="3" s="1"/>
  <c r="N18" i="3"/>
  <c r="AK18" i="3" s="1"/>
  <c r="O45" i="3"/>
  <c r="N26" i="3"/>
  <c r="AK26" i="3" s="1"/>
  <c r="O56" i="3"/>
  <c r="N23" i="3"/>
  <c r="AK23" i="3" s="1"/>
  <c r="O57" i="3"/>
  <c r="N31" i="3"/>
  <c r="AK31" i="3" s="1"/>
  <c r="N21" i="3"/>
  <c r="AK21" i="3" s="1"/>
  <c r="N27" i="3"/>
  <c r="AK27" i="3" s="1"/>
  <c r="N19" i="3"/>
  <c r="AK19" i="3" s="1"/>
  <c r="N15" i="3"/>
  <c r="AK15" i="3" s="1"/>
  <c r="N30" i="3"/>
  <c r="AK30" i="3" s="1"/>
  <c r="N20" i="3"/>
  <c r="AK20" i="3" s="1"/>
  <c r="O50" i="3"/>
  <c r="O49" i="3"/>
  <c r="N28" i="3"/>
  <c r="AK28" i="3" s="1"/>
  <c r="N22" i="3"/>
  <c r="AK22" i="3" s="1"/>
  <c r="N12" i="3"/>
  <c r="AK12" i="3" s="1"/>
  <c r="O44" i="3"/>
  <c r="O52" i="3"/>
  <c r="O47" i="3"/>
  <c r="O38" i="3"/>
  <c r="AL38" i="3" s="1"/>
  <c r="O42" i="3"/>
  <c r="O54" i="3"/>
  <c r="N11" i="3"/>
  <c r="AK11" i="3" s="1"/>
  <c r="O46" i="3"/>
  <c r="AL46" i="3" s="1"/>
  <c r="O41" i="3"/>
  <c r="O53" i="3"/>
  <c r="N13" i="3"/>
  <c r="AK13" i="3" s="1"/>
  <c r="O37" i="3"/>
  <c r="O39" i="3"/>
  <c r="O43" i="3"/>
  <c r="O51" i="3"/>
  <c r="N24" i="3"/>
  <c r="AK24" i="3" s="1"/>
  <c r="N16" i="3"/>
  <c r="AK16" i="3" s="1"/>
  <c r="O48" i="3"/>
  <c r="N36" i="3"/>
  <c r="Q73" i="3"/>
  <c r="AN73" i="3" s="1"/>
  <c r="Q71" i="3"/>
  <c r="AN71" i="3" s="1"/>
  <c r="Q74" i="3"/>
  <c r="AN74" i="3" s="1"/>
  <c r="Q76" i="3"/>
  <c r="AN76" i="3" s="1"/>
  <c r="Q78" i="3"/>
  <c r="AN78" i="3" s="1"/>
  <c r="Q80" i="3"/>
  <c r="AN80" i="3" s="1"/>
  <c r="Q82" i="3"/>
  <c r="AN82" i="3" s="1"/>
  <c r="Q63" i="3"/>
  <c r="AN63" i="3" s="1"/>
  <c r="Q64" i="3"/>
  <c r="AN64" i="3" s="1"/>
  <c r="Q65" i="3"/>
  <c r="AN65" i="3" s="1"/>
  <c r="Q66" i="3"/>
  <c r="AN66" i="3" s="1"/>
  <c r="Q67" i="3"/>
  <c r="AN67" i="3" s="1"/>
  <c r="Q68" i="3"/>
  <c r="AN68" i="3" s="1"/>
  <c r="Q69" i="3"/>
  <c r="AN69" i="3" s="1"/>
  <c r="Q70" i="3"/>
  <c r="AN70" i="3" s="1"/>
  <c r="Q72" i="3"/>
  <c r="AN72" i="3" s="1"/>
  <c r="Q77" i="3"/>
  <c r="AN77" i="3" s="1"/>
  <c r="Q81" i="3"/>
  <c r="AN81" i="3" s="1"/>
  <c r="Q75" i="3"/>
  <c r="AN75" i="3" s="1"/>
  <c r="Q79" i="3"/>
  <c r="AN79" i="3" s="1"/>
  <c r="Q83" i="3"/>
  <c r="AN83" i="3" s="1"/>
  <c r="O88" i="3"/>
  <c r="Q87" i="3"/>
  <c r="P97" i="3"/>
  <c r="AM97" i="3" s="1"/>
  <c r="P98" i="3"/>
  <c r="AM98" i="3" s="1"/>
  <c r="P99" i="3"/>
  <c r="AM99" i="3" s="1"/>
  <c r="P100" i="3"/>
  <c r="AM100" i="3" s="1"/>
  <c r="P101" i="3"/>
  <c r="AM101" i="3" s="1"/>
  <c r="P89" i="3"/>
  <c r="AM89" i="3" s="1"/>
  <c r="P91" i="3"/>
  <c r="AM91" i="3" s="1"/>
  <c r="P93" i="3"/>
  <c r="AM93" i="3" s="1"/>
  <c r="P95" i="3"/>
  <c r="AM95" i="3" s="1"/>
  <c r="P109" i="3"/>
  <c r="AM109" i="3" s="1"/>
  <c r="P108" i="3"/>
  <c r="AM108" i="3" s="1"/>
  <c r="P107" i="3"/>
  <c r="AM107" i="3" s="1"/>
  <c r="P106" i="3"/>
  <c r="AM106" i="3" s="1"/>
  <c r="P105" i="3"/>
  <c r="AM105" i="3" s="1"/>
  <c r="P104" i="3"/>
  <c r="AM104" i="3" s="1"/>
  <c r="P103" i="3"/>
  <c r="AM103" i="3" s="1"/>
  <c r="P102" i="3"/>
  <c r="AM102" i="3" s="1"/>
  <c r="P90" i="3"/>
  <c r="AM90" i="3" s="1"/>
  <c r="P92" i="3"/>
  <c r="AM92" i="3" s="1"/>
  <c r="P94" i="3"/>
  <c r="AM94" i="3" s="1"/>
  <c r="P96" i="3"/>
  <c r="AM96" i="3" s="1"/>
  <c r="AL24" i="4"/>
  <c r="AV51" i="4"/>
  <c r="AW51" i="4" s="1"/>
  <c r="AY51" i="4" s="1"/>
  <c r="T88" i="4"/>
  <c r="S90" i="4"/>
  <c r="S91" i="4"/>
  <c r="S92" i="4"/>
  <c r="S93" i="4"/>
  <c r="S94" i="4"/>
  <c r="S95" i="4"/>
  <c r="S96" i="4"/>
  <c r="S97" i="4"/>
  <c r="S98" i="4"/>
  <c r="S99" i="4"/>
  <c r="S100" i="4"/>
  <c r="S101" i="4"/>
  <c r="S102" i="4"/>
  <c r="S103" i="4"/>
  <c r="S104" i="4"/>
  <c r="S105" i="4"/>
  <c r="S106" i="4"/>
  <c r="S107" i="4"/>
  <c r="S108" i="4"/>
  <c r="S109" i="4"/>
  <c r="S110" i="4"/>
  <c r="O11" i="4"/>
  <c r="I10" i="3"/>
  <c r="AF31" i="3"/>
  <c r="AF10" i="3" s="1"/>
  <c r="E10" i="3"/>
  <c r="AB31" i="3"/>
  <c r="AB10" i="3" s="1"/>
  <c r="L10" i="3"/>
  <c r="AI31" i="3"/>
  <c r="AI10" i="3" s="1"/>
  <c r="J10" i="3"/>
  <c r="AG31" i="3"/>
  <c r="AG10" i="3" s="1"/>
  <c r="D10" i="3"/>
  <c r="AA31" i="3"/>
  <c r="AA10" i="3" s="1"/>
  <c r="G10" i="3"/>
  <c r="AD31" i="3"/>
  <c r="AD10" i="3" s="1"/>
  <c r="F10" i="3"/>
  <c r="AC31" i="3"/>
  <c r="AC10" i="3" s="1"/>
  <c r="AH10" i="3"/>
  <c r="AJ10" i="3"/>
  <c r="P62" i="3"/>
  <c r="M10" i="3"/>
  <c r="AE10" i="3"/>
  <c r="H10" i="3"/>
  <c r="K10" i="3"/>
  <c r="AM38" i="4"/>
  <c r="AL19" i="4"/>
  <c r="AL37" i="4"/>
  <c r="Q89" i="4"/>
  <c r="AO91" i="4"/>
  <c r="AO92" i="4"/>
  <c r="AO93" i="4"/>
  <c r="AO94" i="4"/>
  <c r="AO95" i="4"/>
  <c r="AO96" i="4"/>
  <c r="AO97" i="4"/>
  <c r="AO98" i="4"/>
  <c r="AO99" i="4"/>
  <c r="AO100" i="4"/>
  <c r="AO101" i="4"/>
  <c r="AO102" i="4"/>
  <c r="AO103" i="4"/>
  <c r="AO104" i="4"/>
  <c r="AO105" i="4"/>
  <c r="AO106" i="4"/>
  <c r="AO107" i="4"/>
  <c r="AO108" i="4"/>
  <c r="AO109" i="4"/>
  <c r="AO110" i="4"/>
  <c r="R64" i="4"/>
  <c r="R65" i="4"/>
  <c r="R66" i="4"/>
  <c r="R67" i="4"/>
  <c r="R68" i="4"/>
  <c r="R69" i="4"/>
  <c r="R70" i="4"/>
  <c r="R71" i="4"/>
  <c r="R72" i="4"/>
  <c r="R73" i="4"/>
  <c r="R74" i="4"/>
  <c r="R75" i="4"/>
  <c r="R76" i="4"/>
  <c r="R77" i="4"/>
  <c r="R78" i="4"/>
  <c r="R79" i="4"/>
  <c r="R80" i="4"/>
  <c r="R81" i="4"/>
  <c r="R82" i="4"/>
  <c r="R83" i="4"/>
  <c r="R84" i="4"/>
  <c r="Q63" i="4"/>
  <c r="P37" i="4"/>
  <c r="AM63" i="4"/>
  <c r="AM57" i="4"/>
  <c r="AM53" i="4"/>
  <c r="AM49" i="4"/>
  <c r="AM45" i="4"/>
  <c r="AM41" i="4"/>
  <c r="S62" i="4"/>
  <c r="Q48" i="4"/>
  <c r="AN74" i="4"/>
  <c r="Q40" i="4"/>
  <c r="AN66" i="4"/>
  <c r="Q42" i="4"/>
  <c r="AN68" i="4"/>
  <c r="Q44" i="4"/>
  <c r="AN70" i="4"/>
  <c r="Q46" i="4"/>
  <c r="AN72" i="4"/>
  <c r="Q49" i="4"/>
  <c r="AN75" i="4"/>
  <c r="Q51" i="4"/>
  <c r="AN77" i="4"/>
  <c r="Q53" i="4"/>
  <c r="AN79" i="4"/>
  <c r="Q55" i="4"/>
  <c r="AN81" i="4"/>
  <c r="Q57" i="4"/>
  <c r="AN83" i="4"/>
  <c r="AM58" i="4"/>
  <c r="AM54" i="4"/>
  <c r="AM50" i="4"/>
  <c r="AM44" i="4"/>
  <c r="AM40" i="4"/>
  <c r="AM55" i="4"/>
  <c r="AM51" i="4"/>
  <c r="AM47" i="4"/>
  <c r="AM43" i="4"/>
  <c r="AM39" i="4"/>
  <c r="Q39" i="4"/>
  <c r="AN65" i="4"/>
  <c r="AN90" i="4"/>
  <c r="AN89" i="4" s="1"/>
  <c r="AN64" i="4"/>
  <c r="Q38" i="4"/>
  <c r="Q41" i="4"/>
  <c r="AN67" i="4"/>
  <c r="Q43" i="4"/>
  <c r="AN69" i="4"/>
  <c r="Q45" i="4"/>
  <c r="AN71" i="4"/>
  <c r="Q47" i="4"/>
  <c r="AN73" i="4"/>
  <c r="Q50" i="4"/>
  <c r="AN76" i="4"/>
  <c r="Q52" i="4"/>
  <c r="AN78" i="4"/>
  <c r="Q54" i="4"/>
  <c r="AN80" i="4"/>
  <c r="Q56" i="4"/>
  <c r="AN82" i="4"/>
  <c r="Q58" i="4"/>
  <c r="AN84" i="4"/>
  <c r="AL12" i="4"/>
  <c r="AM48" i="4"/>
  <c r="AM56" i="4"/>
  <c r="AM52" i="4"/>
  <c r="AM46" i="4"/>
  <c r="AM42" i="4"/>
  <c r="O29" i="3"/>
  <c r="AL29" i="3" s="1"/>
  <c r="R61" i="3"/>
  <c r="AM129" i="4" l="1"/>
  <c r="AV129" i="4"/>
  <c r="AW129" i="4" s="1"/>
  <c r="AY129" i="4" s="1"/>
  <c r="AM115" i="4"/>
  <c r="Q134" i="4"/>
  <c r="AN134" i="4" s="1"/>
  <c r="Q30" i="4"/>
  <c r="Q130" i="4"/>
  <c r="Q26" i="4"/>
  <c r="Q125" i="4"/>
  <c r="AN125" i="4" s="1"/>
  <c r="Q21" i="4"/>
  <c r="Q123" i="4"/>
  <c r="AN123" i="4" s="1"/>
  <c r="Q19" i="4"/>
  <c r="Q119" i="4"/>
  <c r="AN119" i="4" s="1"/>
  <c r="Q15" i="4"/>
  <c r="Q116" i="4"/>
  <c r="AN116" i="4" s="1"/>
  <c r="Q12" i="4"/>
  <c r="Q117" i="4"/>
  <c r="AN117" i="4" s="1"/>
  <c r="Q13" i="4"/>
  <c r="Q135" i="4"/>
  <c r="AN135" i="4" s="1"/>
  <c r="Q31" i="4"/>
  <c r="Q133" i="4"/>
  <c r="AN133" i="4" s="1"/>
  <c r="Q29" i="4"/>
  <c r="Q131" i="4"/>
  <c r="AN131" i="4" s="1"/>
  <c r="Q27" i="4"/>
  <c r="Q129" i="4"/>
  <c r="AN129" i="4" s="1"/>
  <c r="Q25" i="4"/>
  <c r="Q127" i="4"/>
  <c r="AN127" i="4" s="1"/>
  <c r="Q23" i="4"/>
  <c r="Q124" i="4"/>
  <c r="AN124" i="4" s="1"/>
  <c r="Q20" i="4"/>
  <c r="Q122" i="4"/>
  <c r="AN122" i="4" s="1"/>
  <c r="Q18" i="4"/>
  <c r="Q120" i="4"/>
  <c r="AN120" i="4" s="1"/>
  <c r="Q16" i="4"/>
  <c r="Q118" i="4"/>
  <c r="AN118" i="4" s="1"/>
  <c r="Q14" i="4"/>
  <c r="Q126" i="4"/>
  <c r="AN126" i="4" s="1"/>
  <c r="Q22" i="4"/>
  <c r="Q136" i="4"/>
  <c r="AN136" i="4" s="1"/>
  <c r="Q32" i="4"/>
  <c r="Q132" i="4"/>
  <c r="AN132" i="4" s="1"/>
  <c r="Q28" i="4"/>
  <c r="Q128" i="4"/>
  <c r="AN128" i="4" s="1"/>
  <c r="Q24" i="4"/>
  <c r="Q121" i="4"/>
  <c r="AN121" i="4" s="1"/>
  <c r="Q17" i="4"/>
  <c r="O178" i="3"/>
  <c r="AL178" i="3" s="1"/>
  <c r="AL48" i="3"/>
  <c r="O173" i="3"/>
  <c r="AL173" i="3" s="1"/>
  <c r="AL43" i="3"/>
  <c r="O167" i="3"/>
  <c r="AL167" i="3" s="1"/>
  <c r="AL37" i="3"/>
  <c r="O183" i="3"/>
  <c r="AL183" i="3" s="1"/>
  <c r="AL53" i="3"/>
  <c r="O184" i="3"/>
  <c r="AL184" i="3" s="1"/>
  <c r="AL54" i="3"/>
  <c r="O182" i="3"/>
  <c r="AL182" i="3" s="1"/>
  <c r="AL52" i="3"/>
  <c r="O180" i="3"/>
  <c r="AL180" i="3" s="1"/>
  <c r="AL50" i="3"/>
  <c r="O187" i="3"/>
  <c r="AL187" i="3" s="1"/>
  <c r="AL57" i="3"/>
  <c r="O186" i="3"/>
  <c r="AL186" i="3" s="1"/>
  <c r="AL56" i="3"/>
  <c r="O175" i="3"/>
  <c r="AL175" i="3" s="1"/>
  <c r="AL45" i="3"/>
  <c r="AK166" i="3"/>
  <c r="O181" i="3"/>
  <c r="AL181" i="3" s="1"/>
  <c r="AL51" i="3"/>
  <c r="O169" i="3"/>
  <c r="AL169" i="3" s="1"/>
  <c r="AL39" i="3"/>
  <c r="O171" i="3"/>
  <c r="AL171" i="3" s="1"/>
  <c r="AL41" i="3"/>
  <c r="O172" i="3"/>
  <c r="AL172" i="3" s="1"/>
  <c r="AL42" i="3"/>
  <c r="O177" i="3"/>
  <c r="AL177" i="3" s="1"/>
  <c r="AL47" i="3"/>
  <c r="O174" i="3"/>
  <c r="AL174" i="3" s="1"/>
  <c r="AL44" i="3"/>
  <c r="O179" i="3"/>
  <c r="AL179" i="3" s="1"/>
  <c r="AL49" i="3"/>
  <c r="AK36" i="3"/>
  <c r="O20" i="3"/>
  <c r="AL20" i="3" s="1"/>
  <c r="O176" i="3"/>
  <c r="AL176" i="3" s="1"/>
  <c r="O12" i="3"/>
  <c r="AL12" i="3" s="1"/>
  <c r="O168" i="3"/>
  <c r="AL168" i="3" s="1"/>
  <c r="O14" i="3"/>
  <c r="AL14" i="3" s="1"/>
  <c r="O170" i="3"/>
  <c r="AL170" i="3" s="1"/>
  <c r="AM140" i="3"/>
  <c r="P140" i="3"/>
  <c r="AN114" i="3"/>
  <c r="Q114" i="3"/>
  <c r="N166" i="3"/>
  <c r="AM16" i="4"/>
  <c r="AM20" i="4"/>
  <c r="AM26" i="4"/>
  <c r="AM30" i="4"/>
  <c r="AM22" i="4"/>
  <c r="AM29" i="4"/>
  <c r="AM14" i="4"/>
  <c r="AM18" i="4"/>
  <c r="AM24" i="4"/>
  <c r="AM28" i="4"/>
  <c r="AM32" i="4"/>
  <c r="O115" i="4"/>
  <c r="AM31" i="4"/>
  <c r="O31" i="3"/>
  <c r="AL31" i="3" s="1"/>
  <c r="O19" i="3"/>
  <c r="AL19" i="3" s="1"/>
  <c r="P54" i="3"/>
  <c r="O28" i="3"/>
  <c r="AL28" i="3" s="1"/>
  <c r="O30" i="3"/>
  <c r="AL30" i="3" s="1"/>
  <c r="O24" i="3"/>
  <c r="AL24" i="3" s="1"/>
  <c r="P41" i="3"/>
  <c r="O26" i="3"/>
  <c r="AL26" i="3" s="1"/>
  <c r="O22" i="3"/>
  <c r="AL22" i="3" s="1"/>
  <c r="P38" i="3"/>
  <c r="P57" i="3"/>
  <c r="P40" i="3"/>
  <c r="O16" i="3"/>
  <c r="AL16" i="3" s="1"/>
  <c r="P39" i="3"/>
  <c r="P43" i="3"/>
  <c r="P50" i="3"/>
  <c r="O18" i="3"/>
  <c r="AL18" i="3" s="1"/>
  <c r="O21" i="3"/>
  <c r="AL21" i="3" s="1"/>
  <c r="P47" i="3"/>
  <c r="O23" i="3"/>
  <c r="AL23" i="3" s="1"/>
  <c r="O15" i="3"/>
  <c r="AL15" i="3" s="1"/>
  <c r="P44" i="3"/>
  <c r="P52" i="3"/>
  <c r="P56" i="3"/>
  <c r="P45" i="3"/>
  <c r="P49" i="3"/>
  <c r="O25" i="3"/>
  <c r="AL25" i="3" s="1"/>
  <c r="O13" i="3"/>
  <c r="AL13" i="3" s="1"/>
  <c r="P88" i="3"/>
  <c r="P37" i="3"/>
  <c r="P42" i="3"/>
  <c r="P46" i="3"/>
  <c r="P53" i="3"/>
  <c r="O27" i="3"/>
  <c r="AL27" i="3" s="1"/>
  <c r="O11" i="3"/>
  <c r="AL11" i="3" s="1"/>
  <c r="P48" i="3"/>
  <c r="P51" i="3"/>
  <c r="P55" i="3"/>
  <c r="O17" i="3"/>
  <c r="AL17" i="3" s="1"/>
  <c r="N10" i="3"/>
  <c r="O36" i="3"/>
  <c r="AV52" i="4"/>
  <c r="AW52" i="4" s="1"/>
  <c r="AY52" i="4" s="1"/>
  <c r="R73" i="3"/>
  <c r="AO73" i="3" s="1"/>
  <c r="R64" i="3"/>
  <c r="AO64" i="3" s="1"/>
  <c r="R66" i="3"/>
  <c r="AO66" i="3" s="1"/>
  <c r="R68" i="3"/>
  <c r="AO68" i="3" s="1"/>
  <c r="R70" i="3"/>
  <c r="AO70" i="3" s="1"/>
  <c r="R71" i="3"/>
  <c r="AO71" i="3" s="1"/>
  <c r="R72" i="3"/>
  <c r="AO72" i="3" s="1"/>
  <c r="R74" i="3"/>
  <c r="AO74" i="3" s="1"/>
  <c r="R75" i="3"/>
  <c r="AO75" i="3" s="1"/>
  <c r="R76" i="3"/>
  <c r="AO76" i="3" s="1"/>
  <c r="R77" i="3"/>
  <c r="AO77" i="3" s="1"/>
  <c r="R78" i="3"/>
  <c r="AO78" i="3" s="1"/>
  <c r="R79" i="3"/>
  <c r="AO79" i="3" s="1"/>
  <c r="R80" i="3"/>
  <c r="AO80" i="3" s="1"/>
  <c r="R81" i="3"/>
  <c r="AO81" i="3" s="1"/>
  <c r="R82" i="3"/>
  <c r="AO82" i="3" s="1"/>
  <c r="R83" i="3"/>
  <c r="AO83" i="3" s="1"/>
  <c r="R63" i="3"/>
  <c r="AO63" i="3" s="1"/>
  <c r="R65" i="3"/>
  <c r="AO65" i="3" s="1"/>
  <c r="R67" i="3"/>
  <c r="AO67" i="3" s="1"/>
  <c r="R69" i="3"/>
  <c r="AO69" i="3" s="1"/>
  <c r="R87" i="3"/>
  <c r="Q102" i="3"/>
  <c r="AN102" i="3" s="1"/>
  <c r="Q103" i="3"/>
  <c r="AN103" i="3" s="1"/>
  <c r="Q104" i="3"/>
  <c r="AN104" i="3" s="1"/>
  <c r="Q105" i="3"/>
  <c r="AN105" i="3" s="1"/>
  <c r="Q106" i="3"/>
  <c r="AN106" i="3" s="1"/>
  <c r="Q107" i="3"/>
  <c r="AN107" i="3" s="1"/>
  <c r="Q108" i="3"/>
  <c r="Q56" i="3" s="1"/>
  <c r="Q109" i="3"/>
  <c r="AN109" i="3" s="1"/>
  <c r="Q89" i="3"/>
  <c r="Q37" i="3" s="1"/>
  <c r="Q90" i="3"/>
  <c r="AN90" i="3" s="1"/>
  <c r="Q91" i="3"/>
  <c r="AN91" i="3" s="1"/>
  <c r="Q92" i="3"/>
  <c r="AN92" i="3" s="1"/>
  <c r="Q93" i="3"/>
  <c r="AN93" i="3" s="1"/>
  <c r="Q94" i="3"/>
  <c r="AN94" i="3" s="1"/>
  <c r="Q95" i="3"/>
  <c r="AN95" i="3" s="1"/>
  <c r="Q96" i="3"/>
  <c r="AN96" i="3" s="1"/>
  <c r="Q97" i="3"/>
  <c r="AN97" i="3" s="1"/>
  <c r="Q98" i="3"/>
  <c r="AN98" i="3" s="1"/>
  <c r="Q99" i="3"/>
  <c r="AN99" i="3" s="1"/>
  <c r="Q100" i="3"/>
  <c r="AN100" i="3" s="1"/>
  <c r="Q101" i="3"/>
  <c r="AN101" i="3" s="1"/>
  <c r="AV25" i="4"/>
  <c r="AW25" i="4" s="1"/>
  <c r="AY25" i="4" s="1"/>
  <c r="U88" i="4"/>
  <c r="T98" i="4"/>
  <c r="T99" i="4"/>
  <c r="T100" i="4"/>
  <c r="T101" i="4"/>
  <c r="T102" i="4"/>
  <c r="T103" i="4"/>
  <c r="T104" i="4"/>
  <c r="T105" i="4"/>
  <c r="T106" i="4"/>
  <c r="T107" i="4"/>
  <c r="T108" i="4"/>
  <c r="T109" i="4"/>
  <c r="T110" i="4"/>
  <c r="T91" i="4"/>
  <c r="T93" i="4"/>
  <c r="T95" i="4"/>
  <c r="T97" i="4"/>
  <c r="T90" i="4"/>
  <c r="T92" i="4"/>
  <c r="T94" i="4"/>
  <c r="T96" i="4"/>
  <c r="AL11" i="4"/>
  <c r="AM62" i="3"/>
  <c r="AK10" i="3"/>
  <c r="Q62" i="3"/>
  <c r="AM88" i="3"/>
  <c r="AN38" i="4"/>
  <c r="AM25" i="4"/>
  <c r="P11" i="4"/>
  <c r="AM37" i="4"/>
  <c r="AP91" i="4"/>
  <c r="AP93" i="4"/>
  <c r="AP95" i="4"/>
  <c r="AP97" i="4"/>
  <c r="AP99" i="4"/>
  <c r="AP101" i="4"/>
  <c r="AP103" i="4"/>
  <c r="AP105" i="4"/>
  <c r="AP106" i="4"/>
  <c r="AP107" i="4"/>
  <c r="AP108" i="4"/>
  <c r="AP109" i="4"/>
  <c r="AP110" i="4"/>
  <c r="AP92" i="4"/>
  <c r="AP94" i="4"/>
  <c r="AP96" i="4"/>
  <c r="AP98" i="4"/>
  <c r="AP100" i="4"/>
  <c r="AP102" i="4"/>
  <c r="AP104" i="4"/>
  <c r="S74" i="4"/>
  <c r="S75" i="4"/>
  <c r="S64" i="4"/>
  <c r="S66" i="4"/>
  <c r="S68" i="4"/>
  <c r="S70" i="4"/>
  <c r="S76" i="4"/>
  <c r="S77" i="4"/>
  <c r="S78" i="4"/>
  <c r="S79" i="4"/>
  <c r="S80" i="4"/>
  <c r="S81" i="4"/>
  <c r="S82" i="4"/>
  <c r="S83" i="4"/>
  <c r="S84" i="4"/>
  <c r="S72" i="4"/>
  <c r="S73" i="4"/>
  <c r="S65" i="4"/>
  <c r="S67" i="4"/>
  <c r="S69" i="4"/>
  <c r="S71" i="4"/>
  <c r="R89" i="4"/>
  <c r="R63" i="4"/>
  <c r="AN63" i="4"/>
  <c r="Q37" i="4"/>
  <c r="AN58" i="4"/>
  <c r="AN56" i="4"/>
  <c r="AN54" i="4"/>
  <c r="AN52" i="4"/>
  <c r="AN50" i="4"/>
  <c r="AN47" i="4"/>
  <c r="AN45" i="4"/>
  <c r="AN43" i="4"/>
  <c r="AN41" i="4"/>
  <c r="AN57" i="4"/>
  <c r="AN55" i="4"/>
  <c r="AN53" i="4"/>
  <c r="AN51" i="4"/>
  <c r="AN49" i="4"/>
  <c r="AN46" i="4"/>
  <c r="AN44" i="4"/>
  <c r="AN42" i="4"/>
  <c r="AN40" i="4"/>
  <c r="R41" i="4"/>
  <c r="AO67" i="4"/>
  <c r="R45" i="4"/>
  <c r="AO71" i="4"/>
  <c r="R49" i="4"/>
  <c r="AO75" i="4"/>
  <c r="R53" i="4"/>
  <c r="AO79" i="4"/>
  <c r="R57" i="4"/>
  <c r="AO83" i="4"/>
  <c r="R39" i="4"/>
  <c r="AO65" i="4"/>
  <c r="AO68" i="4"/>
  <c r="R42" i="4"/>
  <c r="AO72" i="4"/>
  <c r="R46" i="4"/>
  <c r="AO78" i="4"/>
  <c r="R52" i="4"/>
  <c r="AO82" i="4"/>
  <c r="R56" i="4"/>
  <c r="AO90" i="4"/>
  <c r="AO89" i="4" s="1"/>
  <c r="AN39" i="4"/>
  <c r="AM12" i="4"/>
  <c r="AN48" i="4"/>
  <c r="R38" i="4"/>
  <c r="AO64" i="4"/>
  <c r="R43" i="4"/>
  <c r="AO69" i="4"/>
  <c r="R47" i="4"/>
  <c r="AO73" i="4"/>
  <c r="R51" i="4"/>
  <c r="AO77" i="4"/>
  <c r="R55" i="4"/>
  <c r="AO81" i="4"/>
  <c r="T62" i="4"/>
  <c r="AO66" i="4"/>
  <c r="R40" i="4"/>
  <c r="AO70" i="4"/>
  <c r="R44" i="4"/>
  <c r="AO76" i="4"/>
  <c r="R50" i="4"/>
  <c r="AO80" i="4"/>
  <c r="R54" i="4"/>
  <c r="AO84" i="4"/>
  <c r="R58" i="4"/>
  <c r="R48" i="4"/>
  <c r="AO74" i="4"/>
  <c r="S61" i="3"/>
  <c r="AN130" i="4" l="1"/>
  <c r="AV130" i="4"/>
  <c r="AW130" i="4" s="1"/>
  <c r="AY130" i="4" s="1"/>
  <c r="AN115" i="4"/>
  <c r="R126" i="4"/>
  <c r="AO126" i="4" s="1"/>
  <c r="R22" i="4"/>
  <c r="R130" i="4"/>
  <c r="AO130" i="4" s="1"/>
  <c r="R26" i="4"/>
  <c r="R120" i="4"/>
  <c r="AO120" i="4" s="1"/>
  <c r="R16" i="4"/>
  <c r="R136" i="4"/>
  <c r="AO136" i="4" s="1"/>
  <c r="R32" i="4"/>
  <c r="R132" i="4"/>
  <c r="AO132" i="4" s="1"/>
  <c r="R28" i="4"/>
  <c r="R128" i="4"/>
  <c r="AO128" i="4" s="1"/>
  <c r="R24" i="4"/>
  <c r="R122" i="4"/>
  <c r="AO122" i="4" s="1"/>
  <c r="R18" i="4"/>
  <c r="R118" i="4"/>
  <c r="AO118" i="4" s="1"/>
  <c r="R14" i="4"/>
  <c r="R133" i="4"/>
  <c r="AO133" i="4" s="1"/>
  <c r="R29" i="4"/>
  <c r="R129" i="4"/>
  <c r="AO129" i="4" s="1"/>
  <c r="R25" i="4"/>
  <c r="R125" i="4"/>
  <c r="AO125" i="4" s="1"/>
  <c r="R21" i="4"/>
  <c r="R121" i="4"/>
  <c r="AO121" i="4" s="1"/>
  <c r="R17" i="4"/>
  <c r="R116" i="4"/>
  <c r="AO116" i="4" s="1"/>
  <c r="R12" i="4"/>
  <c r="R117" i="4"/>
  <c r="AO117" i="4" s="1"/>
  <c r="R13" i="4"/>
  <c r="R135" i="4"/>
  <c r="AO135" i="4" s="1"/>
  <c r="R31" i="4"/>
  <c r="R131" i="4"/>
  <c r="R27" i="4"/>
  <c r="R127" i="4"/>
  <c r="AO127" i="4" s="1"/>
  <c r="R23" i="4"/>
  <c r="R123" i="4"/>
  <c r="AO123" i="4" s="1"/>
  <c r="R19" i="4"/>
  <c r="R119" i="4"/>
  <c r="AO119" i="4" s="1"/>
  <c r="R15" i="4"/>
  <c r="R134" i="4"/>
  <c r="AO134" i="4" s="1"/>
  <c r="R30" i="4"/>
  <c r="R124" i="4"/>
  <c r="AO124" i="4" s="1"/>
  <c r="R20" i="4"/>
  <c r="P185" i="3"/>
  <c r="AM185" i="3" s="1"/>
  <c r="AM55" i="3"/>
  <c r="P178" i="3"/>
  <c r="AM178" i="3" s="1"/>
  <c r="AM48" i="3"/>
  <c r="P176" i="3"/>
  <c r="AM176" i="3" s="1"/>
  <c r="AM46" i="3"/>
  <c r="P167" i="3"/>
  <c r="AM167" i="3" s="1"/>
  <c r="AM37" i="3"/>
  <c r="P179" i="3"/>
  <c r="AM179" i="3" s="1"/>
  <c r="AM49" i="3"/>
  <c r="P186" i="3"/>
  <c r="AM186" i="3" s="1"/>
  <c r="AM56" i="3"/>
  <c r="P174" i="3"/>
  <c r="AM174" i="3" s="1"/>
  <c r="AM44" i="3"/>
  <c r="P180" i="3"/>
  <c r="AM180" i="3" s="1"/>
  <c r="AM50" i="3"/>
  <c r="P169" i="3"/>
  <c r="AM169" i="3" s="1"/>
  <c r="AM39" i="3"/>
  <c r="P170" i="3"/>
  <c r="AM170" i="3" s="1"/>
  <c r="AM40" i="3"/>
  <c r="P168" i="3"/>
  <c r="AM168" i="3" s="1"/>
  <c r="AM38" i="3"/>
  <c r="AL166" i="3"/>
  <c r="Q167" i="3"/>
  <c r="AN167" i="3" s="1"/>
  <c r="AN37" i="3"/>
  <c r="Q186" i="3"/>
  <c r="AN186" i="3" s="1"/>
  <c r="AN56" i="3"/>
  <c r="P181" i="3"/>
  <c r="AM181" i="3" s="1"/>
  <c r="AM51" i="3"/>
  <c r="P183" i="3"/>
  <c r="AM183" i="3" s="1"/>
  <c r="AM53" i="3"/>
  <c r="P172" i="3"/>
  <c r="AM172" i="3" s="1"/>
  <c r="AM42" i="3"/>
  <c r="P175" i="3"/>
  <c r="AM175" i="3" s="1"/>
  <c r="AM45" i="3"/>
  <c r="P182" i="3"/>
  <c r="AM182" i="3" s="1"/>
  <c r="AM52" i="3"/>
  <c r="P177" i="3"/>
  <c r="AM177" i="3" s="1"/>
  <c r="AM47" i="3"/>
  <c r="P173" i="3"/>
  <c r="AM173" i="3" s="1"/>
  <c r="AM43" i="3"/>
  <c r="P187" i="3"/>
  <c r="AM187" i="3" s="1"/>
  <c r="AM57" i="3"/>
  <c r="P171" i="3"/>
  <c r="AM171" i="3" s="1"/>
  <c r="AM41" i="3"/>
  <c r="P184" i="3"/>
  <c r="AM184" i="3" s="1"/>
  <c r="AM54" i="3"/>
  <c r="AL36" i="3"/>
  <c r="R114" i="3"/>
  <c r="AO114" i="3"/>
  <c r="AN140" i="3"/>
  <c r="Q140" i="3"/>
  <c r="O166" i="3"/>
  <c r="P115" i="4"/>
  <c r="AN21" i="4"/>
  <c r="AN13" i="4"/>
  <c r="AN22" i="4"/>
  <c r="AN14" i="4"/>
  <c r="AN16" i="4"/>
  <c r="AN18" i="4"/>
  <c r="AN20" i="4"/>
  <c r="AN23" i="4"/>
  <c r="AN25" i="4"/>
  <c r="AN27" i="4"/>
  <c r="AN29" i="4"/>
  <c r="AN31" i="4"/>
  <c r="AN15" i="4"/>
  <c r="AN17" i="4"/>
  <c r="AN19" i="4"/>
  <c r="AN24" i="4"/>
  <c r="AN28" i="4"/>
  <c r="AN30" i="4"/>
  <c r="AN32" i="4"/>
  <c r="Q115" i="4"/>
  <c r="P23" i="3"/>
  <c r="AM23" i="3" s="1"/>
  <c r="P18" i="3"/>
  <c r="AM18" i="3" s="1"/>
  <c r="P30" i="3"/>
  <c r="AM30" i="3" s="1"/>
  <c r="P12" i="3"/>
  <c r="AM12" i="3" s="1"/>
  <c r="P15" i="3"/>
  <c r="AM15" i="3" s="1"/>
  <c r="P28" i="3"/>
  <c r="AM28" i="3" s="1"/>
  <c r="Q49" i="3"/>
  <c r="AN108" i="3"/>
  <c r="AN89" i="3"/>
  <c r="P14" i="3"/>
  <c r="AM14" i="3" s="1"/>
  <c r="P25" i="3"/>
  <c r="AM25" i="3" s="1"/>
  <c r="P21" i="3"/>
  <c r="AM21" i="3" s="1"/>
  <c r="Q54" i="3"/>
  <c r="P31" i="3"/>
  <c r="AM31" i="3" s="1"/>
  <c r="P17" i="3"/>
  <c r="AM17" i="3" s="1"/>
  <c r="Q50" i="3"/>
  <c r="P26" i="3"/>
  <c r="AM26" i="3" s="1"/>
  <c r="P16" i="3"/>
  <c r="AM16" i="3" s="1"/>
  <c r="Q39" i="3"/>
  <c r="P27" i="3"/>
  <c r="AM27" i="3" s="1"/>
  <c r="P19" i="3"/>
  <c r="AM19" i="3" s="1"/>
  <c r="Q52" i="3"/>
  <c r="Q41" i="3"/>
  <c r="P13" i="3"/>
  <c r="AM13" i="3" s="1"/>
  <c r="P24" i="3"/>
  <c r="AM24" i="3" s="1"/>
  <c r="Q45" i="3"/>
  <c r="Q43" i="3"/>
  <c r="Q47" i="3"/>
  <c r="AL10" i="3"/>
  <c r="P29" i="3"/>
  <c r="AM29" i="3" s="1"/>
  <c r="Q51" i="3"/>
  <c r="Q48" i="3"/>
  <c r="Q40" i="3"/>
  <c r="P20" i="3"/>
  <c r="AM20" i="3" s="1"/>
  <c r="P11" i="3"/>
  <c r="AM11" i="3" s="1"/>
  <c r="O10" i="3"/>
  <c r="Q38" i="3"/>
  <c r="Q44" i="3"/>
  <c r="P22" i="3"/>
  <c r="AM22" i="3" s="1"/>
  <c r="Q55" i="3"/>
  <c r="P36" i="3"/>
  <c r="Q42" i="3"/>
  <c r="Q46" i="3"/>
  <c r="Q53" i="3"/>
  <c r="Q57" i="3"/>
  <c r="Q88" i="3"/>
  <c r="S87" i="3"/>
  <c r="R89" i="3"/>
  <c r="AO89" i="3" s="1"/>
  <c r="R91" i="3"/>
  <c r="AO91" i="3" s="1"/>
  <c r="R93" i="3"/>
  <c r="AO93" i="3" s="1"/>
  <c r="R95" i="3"/>
  <c r="AO95" i="3" s="1"/>
  <c r="R100" i="3"/>
  <c r="AO100" i="3" s="1"/>
  <c r="R98" i="3"/>
  <c r="AO98" i="3" s="1"/>
  <c r="R96" i="3"/>
  <c r="AO96" i="3" s="1"/>
  <c r="R92" i="3"/>
  <c r="AO92" i="3" s="1"/>
  <c r="R109" i="3"/>
  <c r="AO109" i="3" s="1"/>
  <c r="R108" i="3"/>
  <c r="AO108" i="3" s="1"/>
  <c r="R107" i="3"/>
  <c r="AO107" i="3" s="1"/>
  <c r="R106" i="3"/>
  <c r="AO106" i="3" s="1"/>
  <c r="R105" i="3"/>
  <c r="AO105" i="3" s="1"/>
  <c r="R104" i="3"/>
  <c r="AO104" i="3" s="1"/>
  <c r="R103" i="3"/>
  <c r="AO103" i="3" s="1"/>
  <c r="R102" i="3"/>
  <c r="AO102" i="3" s="1"/>
  <c r="R101" i="3"/>
  <c r="AO101" i="3" s="1"/>
  <c r="R99" i="3"/>
  <c r="AO99" i="3" s="1"/>
  <c r="R97" i="3"/>
  <c r="AO97" i="3" s="1"/>
  <c r="R94" i="3"/>
  <c r="AO94" i="3" s="1"/>
  <c r="R90" i="3"/>
  <c r="AO90" i="3" s="1"/>
  <c r="S63" i="3"/>
  <c r="AP63" i="3" s="1"/>
  <c r="S64" i="3"/>
  <c r="AP64" i="3" s="1"/>
  <c r="S65" i="3"/>
  <c r="AP65" i="3" s="1"/>
  <c r="S66" i="3"/>
  <c r="AP66" i="3" s="1"/>
  <c r="S67" i="3"/>
  <c r="AP67" i="3" s="1"/>
  <c r="S68" i="3"/>
  <c r="AP68" i="3" s="1"/>
  <c r="S69" i="3"/>
  <c r="AP69" i="3" s="1"/>
  <c r="S70" i="3"/>
  <c r="AP70" i="3" s="1"/>
  <c r="S71" i="3"/>
  <c r="AP71" i="3" s="1"/>
  <c r="S74" i="3"/>
  <c r="AP74" i="3" s="1"/>
  <c r="S76" i="3"/>
  <c r="AP76" i="3" s="1"/>
  <c r="S78" i="3"/>
  <c r="AP78" i="3" s="1"/>
  <c r="S80" i="3"/>
  <c r="AP80" i="3" s="1"/>
  <c r="S82" i="3"/>
  <c r="AP82" i="3" s="1"/>
  <c r="S73" i="3"/>
  <c r="AP73" i="3" s="1"/>
  <c r="S77" i="3"/>
  <c r="AP77" i="3" s="1"/>
  <c r="S81" i="3"/>
  <c r="AP81" i="3" s="1"/>
  <c r="S72" i="3"/>
  <c r="AP72" i="3" s="1"/>
  <c r="S75" i="3"/>
  <c r="AP75" i="3" s="1"/>
  <c r="S79" i="3"/>
  <c r="AP79" i="3" s="1"/>
  <c r="S83" i="3"/>
  <c r="AP83" i="3" s="1"/>
  <c r="AV53" i="4"/>
  <c r="AW53" i="4" s="1"/>
  <c r="AY53" i="4" s="1"/>
  <c r="AV26" i="4"/>
  <c r="AW26" i="4" s="1"/>
  <c r="AY26" i="4" s="1"/>
  <c r="V88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104" i="4"/>
  <c r="U105" i="4"/>
  <c r="U106" i="4"/>
  <c r="U107" i="4"/>
  <c r="U108" i="4"/>
  <c r="U109" i="4"/>
  <c r="U110" i="4"/>
  <c r="AM11" i="4"/>
  <c r="AN26" i="4"/>
  <c r="Q11" i="4"/>
  <c r="R62" i="3"/>
  <c r="AN62" i="3"/>
  <c r="AO38" i="4"/>
  <c r="AN37" i="4"/>
  <c r="S63" i="4"/>
  <c r="S89" i="4"/>
  <c r="AQ91" i="4"/>
  <c r="AQ92" i="4"/>
  <c r="AQ93" i="4"/>
  <c r="AQ94" i="4"/>
  <c r="AQ95" i="4"/>
  <c r="AQ96" i="4"/>
  <c r="AQ97" i="4"/>
  <c r="AQ98" i="4"/>
  <c r="AQ99" i="4"/>
  <c r="AQ100" i="4"/>
  <c r="AQ101" i="4"/>
  <c r="AQ102" i="4"/>
  <c r="AQ103" i="4"/>
  <c r="AQ104" i="4"/>
  <c r="AQ105" i="4"/>
  <c r="AQ106" i="4"/>
  <c r="AQ107" i="4"/>
  <c r="AQ108" i="4"/>
  <c r="AQ109" i="4"/>
  <c r="AQ110" i="4"/>
  <c r="T72" i="4"/>
  <c r="T73" i="4"/>
  <c r="T74" i="4"/>
  <c r="T75" i="4"/>
  <c r="T76" i="4"/>
  <c r="T77" i="4"/>
  <c r="T78" i="4"/>
  <c r="T79" i="4"/>
  <c r="T80" i="4"/>
  <c r="T81" i="4"/>
  <c r="T82" i="4"/>
  <c r="T83" i="4"/>
  <c r="T84" i="4"/>
  <c r="T64" i="4"/>
  <c r="T65" i="4"/>
  <c r="T66" i="4"/>
  <c r="T67" i="4"/>
  <c r="T68" i="4"/>
  <c r="T69" i="4"/>
  <c r="T70" i="4"/>
  <c r="T71" i="4"/>
  <c r="R37" i="4"/>
  <c r="AO63" i="4"/>
  <c r="AO48" i="4"/>
  <c r="S39" i="4"/>
  <c r="AP65" i="4"/>
  <c r="S48" i="4"/>
  <c r="AP74" i="4"/>
  <c r="S41" i="4"/>
  <c r="AP67" i="4"/>
  <c r="S43" i="4"/>
  <c r="AP69" i="4"/>
  <c r="S45" i="4"/>
  <c r="AP71" i="4"/>
  <c r="S47" i="4"/>
  <c r="AP73" i="4"/>
  <c r="S50" i="4"/>
  <c r="AP76" i="4"/>
  <c r="S52" i="4"/>
  <c r="AP78" i="4"/>
  <c r="S54" i="4"/>
  <c r="AP80" i="4"/>
  <c r="S56" i="4"/>
  <c r="AP82" i="4"/>
  <c r="S58" i="4"/>
  <c r="AP84" i="4"/>
  <c r="AO56" i="4"/>
  <c r="AO52" i="4"/>
  <c r="AO46" i="4"/>
  <c r="AO42" i="4"/>
  <c r="AN12" i="4"/>
  <c r="AO58" i="4"/>
  <c r="AO54" i="4"/>
  <c r="AO50" i="4"/>
  <c r="AO44" i="4"/>
  <c r="AO40" i="4"/>
  <c r="U62" i="4"/>
  <c r="S38" i="4"/>
  <c r="AP64" i="4"/>
  <c r="AP90" i="4"/>
  <c r="AP89" i="4" s="1"/>
  <c r="S40" i="4"/>
  <c r="AP66" i="4"/>
  <c r="S42" i="4"/>
  <c r="AP68" i="4"/>
  <c r="S44" i="4"/>
  <c r="AP70" i="4"/>
  <c r="S46" i="4"/>
  <c r="AP72" i="4"/>
  <c r="S49" i="4"/>
  <c r="AP75" i="4"/>
  <c r="S51" i="4"/>
  <c r="AP77" i="4"/>
  <c r="S53" i="4"/>
  <c r="AP79" i="4"/>
  <c r="S55" i="4"/>
  <c r="AP81" i="4"/>
  <c r="S57" i="4"/>
  <c r="AP83" i="4"/>
  <c r="AO55" i="4"/>
  <c r="AO51" i="4"/>
  <c r="AO47" i="4"/>
  <c r="AO43" i="4"/>
  <c r="AO39" i="4"/>
  <c r="AO57" i="4"/>
  <c r="AO53" i="4"/>
  <c r="AO49" i="4"/>
  <c r="AO45" i="4"/>
  <c r="AO41" i="4"/>
  <c r="Q30" i="3"/>
  <c r="AN30" i="3" s="1"/>
  <c r="Q11" i="3"/>
  <c r="AN11" i="3" s="1"/>
  <c r="T61" i="3"/>
  <c r="AO131" i="4" l="1"/>
  <c r="AV131" i="4"/>
  <c r="AW131" i="4" s="1"/>
  <c r="AY131" i="4" s="1"/>
  <c r="AO115" i="4"/>
  <c r="S135" i="4"/>
  <c r="AP135" i="4" s="1"/>
  <c r="S31" i="4"/>
  <c r="S133" i="4"/>
  <c r="AP133" i="4" s="1"/>
  <c r="S29" i="4"/>
  <c r="S131" i="4"/>
  <c r="AP131" i="4" s="1"/>
  <c r="S27" i="4"/>
  <c r="S129" i="4"/>
  <c r="AP129" i="4" s="1"/>
  <c r="S25" i="4"/>
  <c r="S127" i="4"/>
  <c r="AP127" i="4" s="1"/>
  <c r="S23" i="4"/>
  <c r="S124" i="4"/>
  <c r="AP124" i="4" s="1"/>
  <c r="S20" i="4"/>
  <c r="S122" i="4"/>
  <c r="AP122" i="4" s="1"/>
  <c r="S18" i="4"/>
  <c r="S120" i="4"/>
  <c r="AP120" i="4" s="1"/>
  <c r="S16" i="4"/>
  <c r="S118" i="4"/>
  <c r="AP118" i="4" s="1"/>
  <c r="S14" i="4"/>
  <c r="S136" i="4"/>
  <c r="AP136" i="4" s="1"/>
  <c r="S32" i="4"/>
  <c r="S134" i="4"/>
  <c r="AP134" i="4" s="1"/>
  <c r="S30" i="4"/>
  <c r="S132" i="4"/>
  <c r="S28" i="4"/>
  <c r="S130" i="4"/>
  <c r="AP130" i="4" s="1"/>
  <c r="S26" i="4"/>
  <c r="S128" i="4"/>
  <c r="AP128" i="4" s="1"/>
  <c r="S24" i="4"/>
  <c r="S125" i="4"/>
  <c r="AP125" i="4" s="1"/>
  <c r="S21" i="4"/>
  <c r="S123" i="4"/>
  <c r="AP123" i="4" s="1"/>
  <c r="S19" i="4"/>
  <c r="S121" i="4"/>
  <c r="AP121" i="4" s="1"/>
  <c r="S17" i="4"/>
  <c r="S119" i="4"/>
  <c r="AP119" i="4" s="1"/>
  <c r="S15" i="4"/>
  <c r="S126" i="4"/>
  <c r="AP126" i="4" s="1"/>
  <c r="S22" i="4"/>
  <c r="S117" i="4"/>
  <c r="AP117" i="4" s="1"/>
  <c r="S13" i="4"/>
  <c r="S116" i="4"/>
  <c r="AP116" i="4" s="1"/>
  <c r="S12" i="4"/>
  <c r="Q187" i="3"/>
  <c r="AN187" i="3" s="1"/>
  <c r="AN57" i="3"/>
  <c r="Q176" i="3"/>
  <c r="AN176" i="3" s="1"/>
  <c r="AN46" i="3"/>
  <c r="Q168" i="3"/>
  <c r="AN168" i="3" s="1"/>
  <c r="AN38" i="3"/>
  <c r="Q170" i="3"/>
  <c r="AN170" i="3" s="1"/>
  <c r="AN40" i="3"/>
  <c r="Q181" i="3"/>
  <c r="AN181" i="3" s="1"/>
  <c r="AN51" i="3"/>
  <c r="Q173" i="3"/>
  <c r="AN173" i="3" s="1"/>
  <c r="AN43" i="3"/>
  <c r="Q171" i="3"/>
  <c r="AN171" i="3" s="1"/>
  <c r="AN41" i="3"/>
  <c r="Q169" i="3"/>
  <c r="AN169" i="3" s="1"/>
  <c r="AN39" i="3"/>
  <c r="Q184" i="3"/>
  <c r="AN184" i="3" s="1"/>
  <c r="AN54" i="3"/>
  <c r="Q179" i="3"/>
  <c r="AN179" i="3" s="1"/>
  <c r="AN49" i="3"/>
  <c r="AM36" i="3"/>
  <c r="Q183" i="3"/>
  <c r="AN183" i="3" s="1"/>
  <c r="AN53" i="3"/>
  <c r="Q172" i="3"/>
  <c r="AN172" i="3" s="1"/>
  <c r="AN42" i="3"/>
  <c r="Q185" i="3"/>
  <c r="AN185" i="3" s="1"/>
  <c r="AN55" i="3"/>
  <c r="Q174" i="3"/>
  <c r="AN174" i="3" s="1"/>
  <c r="AN44" i="3"/>
  <c r="Q178" i="3"/>
  <c r="AN178" i="3" s="1"/>
  <c r="AN48" i="3"/>
  <c r="Q177" i="3"/>
  <c r="AN177" i="3" s="1"/>
  <c r="AN47" i="3"/>
  <c r="Q175" i="3"/>
  <c r="AN175" i="3" s="1"/>
  <c r="AN45" i="3"/>
  <c r="Q182" i="3"/>
  <c r="AN182" i="3" s="1"/>
  <c r="AN52" i="3"/>
  <c r="Q180" i="3"/>
  <c r="AN180" i="3" s="1"/>
  <c r="AN50" i="3"/>
  <c r="AM166" i="3"/>
  <c r="AO140" i="3"/>
  <c r="R140" i="3"/>
  <c r="AP114" i="3"/>
  <c r="S114" i="3"/>
  <c r="P166" i="3"/>
  <c r="Q23" i="3"/>
  <c r="AN23" i="3" s="1"/>
  <c r="AO16" i="4"/>
  <c r="AO20" i="4"/>
  <c r="AO26" i="4"/>
  <c r="AO30" i="4"/>
  <c r="AO22" i="4"/>
  <c r="AO15" i="4"/>
  <c r="AO19" i="4"/>
  <c r="AO23" i="4"/>
  <c r="AO31" i="4"/>
  <c r="AO13" i="4"/>
  <c r="AO17" i="4"/>
  <c r="AO21" i="4"/>
  <c r="AO25" i="4"/>
  <c r="AO29" i="4"/>
  <c r="AO14" i="4"/>
  <c r="AO18" i="4"/>
  <c r="AO24" i="4"/>
  <c r="AO28" i="4"/>
  <c r="AO32" i="4"/>
  <c r="R115" i="4"/>
  <c r="Q24" i="3"/>
  <c r="AN24" i="3" s="1"/>
  <c r="AN88" i="3"/>
  <c r="Q26" i="3"/>
  <c r="AN26" i="3" s="1"/>
  <c r="R43" i="3"/>
  <c r="Q13" i="3"/>
  <c r="AN13" i="3" s="1"/>
  <c r="R42" i="3"/>
  <c r="Q28" i="3"/>
  <c r="AN28" i="3" s="1"/>
  <c r="Q25" i="3"/>
  <c r="AN25" i="3" s="1"/>
  <c r="Q17" i="3"/>
  <c r="AN17" i="3" s="1"/>
  <c r="R50" i="3"/>
  <c r="Q31" i="3"/>
  <c r="AN31" i="3" s="1"/>
  <c r="Q15" i="3"/>
  <c r="AN15" i="3" s="1"/>
  <c r="R46" i="3"/>
  <c r="Q14" i="3"/>
  <c r="AN14" i="3" s="1"/>
  <c r="Q21" i="3"/>
  <c r="AN21" i="3" s="1"/>
  <c r="R51" i="3"/>
  <c r="Q19" i="3"/>
  <c r="AN19" i="3" s="1"/>
  <c r="Q18" i="3"/>
  <c r="AN18" i="3" s="1"/>
  <c r="R55" i="3"/>
  <c r="AO55" i="3" s="1"/>
  <c r="Q27" i="3"/>
  <c r="AN27" i="3" s="1"/>
  <c r="R38" i="3"/>
  <c r="R44" i="3"/>
  <c r="R48" i="3"/>
  <c r="Q22" i="3"/>
  <c r="AN22" i="3" s="1"/>
  <c r="R39" i="3"/>
  <c r="R47" i="3"/>
  <c r="R54" i="3"/>
  <c r="AO88" i="3"/>
  <c r="R37" i="3"/>
  <c r="R41" i="3"/>
  <c r="R45" i="3"/>
  <c r="R49" i="3"/>
  <c r="R53" i="3"/>
  <c r="R57" i="3"/>
  <c r="Q29" i="3"/>
  <c r="AN29" i="3" s="1"/>
  <c r="Q16" i="3"/>
  <c r="AN16" i="3" s="1"/>
  <c r="Q36" i="3"/>
  <c r="R40" i="3"/>
  <c r="R52" i="3"/>
  <c r="R56" i="3"/>
  <c r="Q20" i="3"/>
  <c r="AN20" i="3" s="1"/>
  <c r="Q12" i="3"/>
  <c r="AN12" i="3" s="1"/>
  <c r="P10" i="3"/>
  <c r="R88" i="3"/>
  <c r="T64" i="3"/>
  <c r="AQ64" i="3" s="1"/>
  <c r="T68" i="3"/>
  <c r="AQ68" i="3" s="1"/>
  <c r="T63" i="3"/>
  <c r="AQ63" i="3" s="1"/>
  <c r="T67" i="3"/>
  <c r="AQ67" i="3" s="1"/>
  <c r="T71" i="3"/>
  <c r="AQ71" i="3" s="1"/>
  <c r="T72" i="3"/>
  <c r="AQ72" i="3" s="1"/>
  <c r="T73" i="3"/>
  <c r="AQ73" i="3" s="1"/>
  <c r="T74" i="3"/>
  <c r="AQ74" i="3" s="1"/>
  <c r="T75" i="3"/>
  <c r="AQ75" i="3" s="1"/>
  <c r="T76" i="3"/>
  <c r="AQ76" i="3" s="1"/>
  <c r="T77" i="3"/>
  <c r="AQ77" i="3" s="1"/>
  <c r="T78" i="3"/>
  <c r="AQ78" i="3" s="1"/>
  <c r="T79" i="3"/>
  <c r="AQ79" i="3" s="1"/>
  <c r="T80" i="3"/>
  <c r="AQ80" i="3" s="1"/>
  <c r="T81" i="3"/>
  <c r="AQ81" i="3" s="1"/>
  <c r="T82" i="3"/>
  <c r="AQ82" i="3" s="1"/>
  <c r="T66" i="3"/>
  <c r="AQ66" i="3" s="1"/>
  <c r="T65" i="3"/>
  <c r="AQ65" i="3" s="1"/>
  <c r="T83" i="3"/>
  <c r="AQ83" i="3" s="1"/>
  <c r="T70" i="3"/>
  <c r="AQ70" i="3" s="1"/>
  <c r="T69" i="3"/>
  <c r="AQ69" i="3" s="1"/>
  <c r="T87" i="3"/>
  <c r="S101" i="3"/>
  <c r="AP101" i="3" s="1"/>
  <c r="S102" i="3"/>
  <c r="AP102" i="3" s="1"/>
  <c r="S103" i="3"/>
  <c r="AP103" i="3" s="1"/>
  <c r="S104" i="3"/>
  <c r="AP104" i="3" s="1"/>
  <c r="S105" i="3"/>
  <c r="AP105" i="3" s="1"/>
  <c r="S106" i="3"/>
  <c r="AP106" i="3" s="1"/>
  <c r="S107" i="3"/>
  <c r="AP107" i="3" s="1"/>
  <c r="S108" i="3"/>
  <c r="AP108" i="3" s="1"/>
  <c r="S109" i="3"/>
  <c r="AP109" i="3" s="1"/>
  <c r="S97" i="3"/>
  <c r="AP97" i="3" s="1"/>
  <c r="S98" i="3"/>
  <c r="AP98" i="3" s="1"/>
  <c r="S99" i="3"/>
  <c r="AP99" i="3" s="1"/>
  <c r="S100" i="3"/>
  <c r="AP100" i="3" s="1"/>
  <c r="S89" i="3"/>
  <c r="AP89" i="3" s="1"/>
  <c r="S90" i="3"/>
  <c r="AP90" i="3" s="1"/>
  <c r="S91" i="3"/>
  <c r="AP91" i="3" s="1"/>
  <c r="S92" i="3"/>
  <c r="AP92" i="3" s="1"/>
  <c r="S93" i="3"/>
  <c r="AP93" i="3" s="1"/>
  <c r="S94" i="3"/>
  <c r="AP94" i="3" s="1"/>
  <c r="S95" i="3"/>
  <c r="AP95" i="3" s="1"/>
  <c r="S96" i="3"/>
  <c r="AP96" i="3" s="1"/>
  <c r="AV27" i="4"/>
  <c r="AW27" i="4" s="1"/>
  <c r="AY27" i="4" s="1"/>
  <c r="AV54" i="4"/>
  <c r="AW54" i="4" s="1"/>
  <c r="AY54" i="4" s="1"/>
  <c r="W88" i="4"/>
  <c r="V90" i="4"/>
  <c r="V91" i="4"/>
  <c r="V92" i="4"/>
  <c r="V93" i="4"/>
  <c r="V94" i="4"/>
  <c r="V95" i="4"/>
  <c r="V96" i="4"/>
  <c r="V97" i="4"/>
  <c r="V98" i="4"/>
  <c r="V99" i="4"/>
  <c r="V100" i="4"/>
  <c r="V101" i="4"/>
  <c r="V102" i="4"/>
  <c r="V103" i="4"/>
  <c r="V104" i="4"/>
  <c r="V105" i="4"/>
  <c r="V106" i="4"/>
  <c r="V107" i="4"/>
  <c r="V108" i="4"/>
  <c r="V109" i="4"/>
  <c r="V110" i="4"/>
  <c r="AN11" i="4"/>
  <c r="AM10" i="3"/>
  <c r="AO62" i="3"/>
  <c r="S62" i="3"/>
  <c r="AP38" i="4"/>
  <c r="AO27" i="4"/>
  <c r="R11" i="4"/>
  <c r="AO37" i="4"/>
  <c r="AR92" i="4"/>
  <c r="AR94" i="4"/>
  <c r="AR96" i="4"/>
  <c r="AR98" i="4"/>
  <c r="AR100" i="4"/>
  <c r="AR102" i="4"/>
  <c r="AR104" i="4"/>
  <c r="AR106" i="4"/>
  <c r="AR107" i="4"/>
  <c r="AR108" i="4"/>
  <c r="AR109" i="4"/>
  <c r="AR110" i="4"/>
  <c r="AR91" i="4"/>
  <c r="AR93" i="4"/>
  <c r="AR95" i="4"/>
  <c r="AR97" i="4"/>
  <c r="AR99" i="4"/>
  <c r="AR101" i="4"/>
  <c r="AR103" i="4"/>
  <c r="AR105" i="4"/>
  <c r="U64" i="4"/>
  <c r="U66" i="4"/>
  <c r="U68" i="4"/>
  <c r="U70" i="4"/>
  <c r="U72" i="4"/>
  <c r="U73" i="4"/>
  <c r="U65" i="4"/>
  <c r="U67" i="4"/>
  <c r="U69" i="4"/>
  <c r="U71" i="4"/>
  <c r="U74" i="4"/>
  <c r="U75" i="4"/>
  <c r="U76" i="4"/>
  <c r="U77" i="4"/>
  <c r="U79" i="4"/>
  <c r="U81" i="4"/>
  <c r="U83" i="4"/>
  <c r="U78" i="4"/>
  <c r="U80" i="4"/>
  <c r="U82" i="4"/>
  <c r="U84" i="4"/>
  <c r="T63" i="4"/>
  <c r="T89" i="4"/>
  <c r="S37" i="4"/>
  <c r="AP63" i="4"/>
  <c r="AO12" i="4"/>
  <c r="AP57" i="4"/>
  <c r="AP49" i="4"/>
  <c r="T40" i="4"/>
  <c r="AQ66" i="4"/>
  <c r="T44" i="4"/>
  <c r="AQ70" i="4"/>
  <c r="T50" i="4"/>
  <c r="AQ76" i="4"/>
  <c r="T54" i="4"/>
  <c r="AQ80" i="4"/>
  <c r="T58" i="4"/>
  <c r="AQ84" i="4"/>
  <c r="V62" i="4"/>
  <c r="AQ67" i="4"/>
  <c r="T41" i="4"/>
  <c r="AQ71" i="4"/>
  <c r="T45" i="4"/>
  <c r="AQ75" i="4"/>
  <c r="T49" i="4"/>
  <c r="AQ79" i="4"/>
  <c r="T53" i="4"/>
  <c r="AQ83" i="4"/>
  <c r="T57" i="4"/>
  <c r="AQ90" i="4"/>
  <c r="AQ89" i="4" s="1"/>
  <c r="AP58" i="4"/>
  <c r="AP56" i="4"/>
  <c r="AP54" i="4"/>
  <c r="AP52" i="4"/>
  <c r="AP50" i="4"/>
  <c r="AP47" i="4"/>
  <c r="AP45" i="4"/>
  <c r="AP43" i="4"/>
  <c r="AP41" i="4"/>
  <c r="AP48" i="4"/>
  <c r="AP39" i="4"/>
  <c r="AP55" i="4"/>
  <c r="AP53" i="4"/>
  <c r="AP51" i="4"/>
  <c r="AP46" i="4"/>
  <c r="AP44" i="4"/>
  <c r="AP42" i="4"/>
  <c r="AP40" i="4"/>
  <c r="T38" i="4"/>
  <c r="AQ64" i="4"/>
  <c r="T42" i="4"/>
  <c r="AQ68" i="4"/>
  <c r="T46" i="4"/>
  <c r="AQ72" i="4"/>
  <c r="T52" i="4"/>
  <c r="AQ78" i="4"/>
  <c r="T56" i="4"/>
  <c r="AQ82" i="4"/>
  <c r="AQ65" i="4"/>
  <c r="T39" i="4"/>
  <c r="AQ69" i="4"/>
  <c r="T43" i="4"/>
  <c r="AQ73" i="4"/>
  <c r="T47" i="4"/>
  <c r="AQ77" i="4"/>
  <c r="T51" i="4"/>
  <c r="AQ81" i="4"/>
  <c r="T55" i="4"/>
  <c r="T48" i="4"/>
  <c r="AQ74" i="4"/>
  <c r="U61" i="3"/>
  <c r="AP132" i="4" l="1"/>
  <c r="AV132" i="4"/>
  <c r="AW132" i="4" s="1"/>
  <c r="AY132" i="4" s="1"/>
  <c r="AP115" i="4"/>
  <c r="T126" i="4"/>
  <c r="AQ126" i="4" s="1"/>
  <c r="T22" i="4"/>
  <c r="T134" i="4"/>
  <c r="AQ134" i="4" s="1"/>
  <c r="T30" i="4"/>
  <c r="T124" i="4"/>
  <c r="AQ124" i="4" s="1"/>
  <c r="T20" i="4"/>
  <c r="T116" i="4"/>
  <c r="AQ116" i="4" s="1"/>
  <c r="T12" i="4"/>
  <c r="T135" i="4"/>
  <c r="AQ135" i="4" s="1"/>
  <c r="T31" i="4"/>
  <c r="T127" i="4"/>
  <c r="AQ127" i="4" s="1"/>
  <c r="T23" i="4"/>
  <c r="T119" i="4"/>
  <c r="AQ119" i="4" s="1"/>
  <c r="T15" i="4"/>
  <c r="T132" i="4"/>
  <c r="AQ132" i="4" s="1"/>
  <c r="T28" i="4"/>
  <c r="T122" i="4"/>
  <c r="AQ122" i="4" s="1"/>
  <c r="T18" i="4"/>
  <c r="T118" i="4"/>
  <c r="AQ118" i="4" s="1"/>
  <c r="T14" i="4"/>
  <c r="T133" i="4"/>
  <c r="T29" i="4"/>
  <c r="T129" i="4"/>
  <c r="AQ129" i="4" s="1"/>
  <c r="T25" i="4"/>
  <c r="T125" i="4"/>
  <c r="AQ125" i="4" s="1"/>
  <c r="T21" i="4"/>
  <c r="T121" i="4"/>
  <c r="AQ121" i="4" s="1"/>
  <c r="T17" i="4"/>
  <c r="T117" i="4"/>
  <c r="AQ117" i="4" s="1"/>
  <c r="T13" i="4"/>
  <c r="T130" i="4"/>
  <c r="AQ130" i="4" s="1"/>
  <c r="T26" i="4"/>
  <c r="T120" i="4"/>
  <c r="AQ120" i="4" s="1"/>
  <c r="T16" i="4"/>
  <c r="T131" i="4"/>
  <c r="AQ131" i="4" s="1"/>
  <c r="T27" i="4"/>
  <c r="T123" i="4"/>
  <c r="AQ123" i="4" s="1"/>
  <c r="T19" i="4"/>
  <c r="T136" i="4"/>
  <c r="AQ136" i="4" s="1"/>
  <c r="T32" i="4"/>
  <c r="T128" i="4"/>
  <c r="AQ128" i="4" s="1"/>
  <c r="T24" i="4"/>
  <c r="AN36" i="3"/>
  <c r="AN166" i="3"/>
  <c r="R186" i="3"/>
  <c r="AO186" i="3" s="1"/>
  <c r="AO56" i="3"/>
  <c r="R170" i="3"/>
  <c r="AO170" i="3" s="1"/>
  <c r="AO40" i="3"/>
  <c r="R187" i="3"/>
  <c r="AO187" i="3" s="1"/>
  <c r="AO57" i="3"/>
  <c r="R179" i="3"/>
  <c r="AO179" i="3" s="1"/>
  <c r="AO49" i="3"/>
  <c r="R171" i="3"/>
  <c r="AO171" i="3" s="1"/>
  <c r="AO41" i="3"/>
  <c r="R177" i="3"/>
  <c r="AO177" i="3" s="1"/>
  <c r="AO47" i="3"/>
  <c r="R174" i="3"/>
  <c r="AO174" i="3" s="1"/>
  <c r="AO44" i="3"/>
  <c r="R181" i="3"/>
  <c r="AO181" i="3" s="1"/>
  <c r="AO51" i="3"/>
  <c r="R180" i="3"/>
  <c r="AO180" i="3" s="1"/>
  <c r="AO50" i="3"/>
  <c r="R172" i="3"/>
  <c r="AO172" i="3" s="1"/>
  <c r="AO42" i="3"/>
  <c r="R173" i="3"/>
  <c r="AO173" i="3" s="1"/>
  <c r="AO43" i="3"/>
  <c r="R182" i="3"/>
  <c r="AO182" i="3" s="1"/>
  <c r="AO52" i="3"/>
  <c r="R183" i="3"/>
  <c r="AO183" i="3" s="1"/>
  <c r="AO53" i="3"/>
  <c r="R175" i="3"/>
  <c r="AO175" i="3" s="1"/>
  <c r="AO45" i="3"/>
  <c r="R167" i="3"/>
  <c r="AO167" i="3" s="1"/>
  <c r="AO37" i="3"/>
  <c r="R184" i="3"/>
  <c r="AO184" i="3" s="1"/>
  <c r="AO54" i="3"/>
  <c r="R169" i="3"/>
  <c r="AO169" i="3" s="1"/>
  <c r="AO39" i="3"/>
  <c r="R178" i="3"/>
  <c r="AO178" i="3" s="1"/>
  <c r="AO48" i="3"/>
  <c r="R168" i="3"/>
  <c r="AO168" i="3" s="1"/>
  <c r="AO38" i="3"/>
  <c r="R176" i="3"/>
  <c r="AO176" i="3" s="1"/>
  <c r="AO46" i="3"/>
  <c r="R29" i="3"/>
  <c r="AO29" i="3" s="1"/>
  <c r="R185" i="3"/>
  <c r="AO185" i="3" s="1"/>
  <c r="AP140" i="3"/>
  <c r="S140" i="3"/>
  <c r="AQ114" i="3"/>
  <c r="T114" i="3"/>
  <c r="Q166" i="3"/>
  <c r="R17" i="3"/>
  <c r="AO17" i="3" s="1"/>
  <c r="AP13" i="4"/>
  <c r="AP22" i="4"/>
  <c r="AP15" i="4"/>
  <c r="AP17" i="4"/>
  <c r="AP19" i="4"/>
  <c r="AP21" i="4"/>
  <c r="AP24" i="4"/>
  <c r="AP26" i="4"/>
  <c r="AP30" i="4"/>
  <c r="AP32" i="4"/>
  <c r="AP14" i="4"/>
  <c r="AP16" i="4"/>
  <c r="AP18" i="4"/>
  <c r="AP20" i="4"/>
  <c r="AP23" i="4"/>
  <c r="AP25" i="4"/>
  <c r="AP27" i="4"/>
  <c r="AP29" i="4"/>
  <c r="AP31" i="4"/>
  <c r="S115" i="4"/>
  <c r="S38" i="3"/>
  <c r="S53" i="3"/>
  <c r="AP53" i="3" s="1"/>
  <c r="R20" i="3"/>
  <c r="AO20" i="3" s="1"/>
  <c r="R21" i="3"/>
  <c r="AO21" i="3" s="1"/>
  <c r="R24" i="3"/>
  <c r="AO24" i="3" s="1"/>
  <c r="S46" i="3"/>
  <c r="R26" i="3"/>
  <c r="AO26" i="3" s="1"/>
  <c r="R22" i="3"/>
  <c r="AO22" i="3" s="1"/>
  <c r="R12" i="3"/>
  <c r="AO12" i="3" s="1"/>
  <c r="R16" i="3"/>
  <c r="AO16" i="3" s="1"/>
  <c r="R31" i="3"/>
  <c r="AO31" i="3" s="1"/>
  <c r="R25" i="3"/>
  <c r="AO25" i="3" s="1"/>
  <c r="S52" i="3"/>
  <c r="R18" i="3"/>
  <c r="AO18" i="3" s="1"/>
  <c r="R23" i="3"/>
  <c r="AO23" i="3" s="1"/>
  <c r="S42" i="3"/>
  <c r="S49" i="3"/>
  <c r="S57" i="3"/>
  <c r="R19" i="3"/>
  <c r="AO19" i="3" s="1"/>
  <c r="R13" i="3"/>
  <c r="AO13" i="3" s="1"/>
  <c r="S43" i="3"/>
  <c r="S40" i="3"/>
  <c r="AP40" i="3" s="1"/>
  <c r="S44" i="3"/>
  <c r="S48" i="3"/>
  <c r="S51" i="3"/>
  <c r="S55" i="3"/>
  <c r="R28" i="3"/>
  <c r="AO28" i="3" s="1"/>
  <c r="R27" i="3"/>
  <c r="AO27" i="3" s="1"/>
  <c r="R11" i="3"/>
  <c r="AO11" i="3" s="1"/>
  <c r="S56" i="3"/>
  <c r="R15" i="3"/>
  <c r="AO15" i="3" s="1"/>
  <c r="Q10" i="3"/>
  <c r="S50" i="3"/>
  <c r="S54" i="3"/>
  <c r="S39" i="3"/>
  <c r="S47" i="3"/>
  <c r="R30" i="3"/>
  <c r="AO30" i="3" s="1"/>
  <c r="R14" i="3"/>
  <c r="AO14" i="3" s="1"/>
  <c r="R36" i="3"/>
  <c r="AP88" i="3"/>
  <c r="S37" i="3"/>
  <c r="S41" i="3"/>
  <c r="S45" i="3"/>
  <c r="U72" i="3"/>
  <c r="AR72" i="3" s="1"/>
  <c r="U73" i="3"/>
  <c r="AR73" i="3" s="1"/>
  <c r="U75" i="3"/>
  <c r="AR75" i="3" s="1"/>
  <c r="U77" i="3"/>
  <c r="AR77" i="3" s="1"/>
  <c r="U79" i="3"/>
  <c r="AR79" i="3" s="1"/>
  <c r="U81" i="3"/>
  <c r="AR81" i="3" s="1"/>
  <c r="U83" i="3"/>
  <c r="AR83" i="3" s="1"/>
  <c r="U63" i="3"/>
  <c r="AR63" i="3" s="1"/>
  <c r="U64" i="3"/>
  <c r="AR64" i="3" s="1"/>
  <c r="U65" i="3"/>
  <c r="AR65" i="3" s="1"/>
  <c r="U66" i="3"/>
  <c r="AR66" i="3" s="1"/>
  <c r="U67" i="3"/>
  <c r="AR67" i="3" s="1"/>
  <c r="U68" i="3"/>
  <c r="AR68" i="3" s="1"/>
  <c r="U69" i="3"/>
  <c r="AR69" i="3" s="1"/>
  <c r="U70" i="3"/>
  <c r="AR70" i="3" s="1"/>
  <c r="U71" i="3"/>
  <c r="AR71" i="3" s="1"/>
  <c r="U76" i="3"/>
  <c r="AR76" i="3" s="1"/>
  <c r="U80" i="3"/>
  <c r="AR80" i="3" s="1"/>
  <c r="U74" i="3"/>
  <c r="AR74" i="3" s="1"/>
  <c r="U78" i="3"/>
  <c r="AR78" i="3" s="1"/>
  <c r="U82" i="3"/>
  <c r="AR82" i="3" s="1"/>
  <c r="S88" i="3"/>
  <c r="U87" i="3"/>
  <c r="T97" i="3"/>
  <c r="AQ97" i="3" s="1"/>
  <c r="T98" i="3"/>
  <c r="AQ98" i="3" s="1"/>
  <c r="T99" i="3"/>
  <c r="AQ99" i="3" s="1"/>
  <c r="T100" i="3"/>
  <c r="AQ100" i="3" s="1"/>
  <c r="T90" i="3"/>
  <c r="AQ90" i="3" s="1"/>
  <c r="T92" i="3"/>
  <c r="AQ92" i="3" s="1"/>
  <c r="T94" i="3"/>
  <c r="AQ94" i="3" s="1"/>
  <c r="T96" i="3"/>
  <c r="AQ96" i="3" s="1"/>
  <c r="T109" i="3"/>
  <c r="AQ109" i="3" s="1"/>
  <c r="T108" i="3"/>
  <c r="AQ108" i="3" s="1"/>
  <c r="T107" i="3"/>
  <c r="AQ107" i="3" s="1"/>
  <c r="T106" i="3"/>
  <c r="AQ106" i="3" s="1"/>
  <c r="T105" i="3"/>
  <c r="AQ105" i="3" s="1"/>
  <c r="T104" i="3"/>
  <c r="AQ104" i="3" s="1"/>
  <c r="T103" i="3"/>
  <c r="AQ103" i="3" s="1"/>
  <c r="T102" i="3"/>
  <c r="AQ102" i="3" s="1"/>
  <c r="T101" i="3"/>
  <c r="AQ101" i="3" s="1"/>
  <c r="T89" i="3"/>
  <c r="AQ89" i="3" s="1"/>
  <c r="T91" i="3"/>
  <c r="AQ91" i="3" s="1"/>
  <c r="T93" i="3"/>
  <c r="AQ93" i="3" s="1"/>
  <c r="T95" i="3"/>
  <c r="AQ95" i="3" s="1"/>
  <c r="AV55" i="4"/>
  <c r="AW55" i="4" s="1"/>
  <c r="AY55" i="4" s="1"/>
  <c r="AV28" i="4"/>
  <c r="AW28" i="4" s="1"/>
  <c r="AY28" i="4" s="1"/>
  <c r="W90" i="4"/>
  <c r="W91" i="4"/>
  <c r="W92" i="4"/>
  <c r="W93" i="4"/>
  <c r="W94" i="4"/>
  <c r="W95" i="4"/>
  <c r="W96" i="4"/>
  <c r="W97" i="4"/>
  <c r="W98" i="4"/>
  <c r="W99" i="4"/>
  <c r="W100" i="4"/>
  <c r="W101" i="4"/>
  <c r="W102" i="4"/>
  <c r="W103" i="4"/>
  <c r="W104" i="4"/>
  <c r="W105" i="4"/>
  <c r="W106" i="4"/>
  <c r="W107" i="4"/>
  <c r="W108" i="4"/>
  <c r="W109" i="4"/>
  <c r="W110" i="4"/>
  <c r="AO11" i="4"/>
  <c r="AP28" i="4"/>
  <c r="S11" i="4"/>
  <c r="AN10" i="3"/>
  <c r="T62" i="3"/>
  <c r="AP62" i="3"/>
  <c r="AQ38" i="4"/>
  <c r="AP37" i="4"/>
  <c r="AS91" i="4"/>
  <c r="AS92" i="4"/>
  <c r="AS93" i="4"/>
  <c r="AS94" i="4"/>
  <c r="AS95" i="4"/>
  <c r="AS96" i="4"/>
  <c r="AS97" i="4"/>
  <c r="AS98" i="4"/>
  <c r="AS99" i="4"/>
  <c r="AS100" i="4"/>
  <c r="AS101" i="4"/>
  <c r="AS102" i="4"/>
  <c r="AS103" i="4"/>
  <c r="AS104" i="4"/>
  <c r="AS105" i="4"/>
  <c r="AS106" i="4"/>
  <c r="AS107" i="4"/>
  <c r="AS108" i="4"/>
  <c r="AS109" i="4"/>
  <c r="AS110" i="4"/>
  <c r="V64" i="4"/>
  <c r="V65" i="4"/>
  <c r="V66" i="4"/>
  <c r="V67" i="4"/>
  <c r="V68" i="4"/>
  <c r="V69" i="4"/>
  <c r="V70" i="4"/>
  <c r="V71" i="4"/>
  <c r="V72" i="4"/>
  <c r="V73" i="4"/>
  <c r="V74" i="4"/>
  <c r="V75" i="4"/>
  <c r="V76" i="4"/>
  <c r="V77" i="4"/>
  <c r="V78" i="4"/>
  <c r="V79" i="4"/>
  <c r="V80" i="4"/>
  <c r="V81" i="4"/>
  <c r="V82" i="4"/>
  <c r="V83" i="4"/>
  <c r="V84" i="4"/>
  <c r="U63" i="4"/>
  <c r="U89" i="4"/>
  <c r="T37" i="4"/>
  <c r="AQ63" i="4"/>
  <c r="AQ51" i="4"/>
  <c r="AQ47" i="4"/>
  <c r="AQ39" i="4"/>
  <c r="U39" i="4"/>
  <c r="AR65" i="4"/>
  <c r="AR90" i="4"/>
  <c r="AR89" i="4" s="1"/>
  <c r="AR64" i="4"/>
  <c r="U38" i="4"/>
  <c r="U41" i="4"/>
  <c r="AR67" i="4"/>
  <c r="U43" i="4"/>
  <c r="AR69" i="4"/>
  <c r="U45" i="4"/>
  <c r="AR71" i="4"/>
  <c r="U47" i="4"/>
  <c r="AR73" i="4"/>
  <c r="U50" i="4"/>
  <c r="AR76" i="4"/>
  <c r="U52" i="4"/>
  <c r="AR78" i="4"/>
  <c r="U54" i="4"/>
  <c r="AR80" i="4"/>
  <c r="U56" i="4"/>
  <c r="AR82" i="4"/>
  <c r="U58" i="4"/>
  <c r="AR84" i="4"/>
  <c r="AP12" i="4"/>
  <c r="AQ55" i="4"/>
  <c r="AQ43" i="4"/>
  <c r="AQ48" i="4"/>
  <c r="AQ56" i="4"/>
  <c r="AQ52" i="4"/>
  <c r="AQ46" i="4"/>
  <c r="AQ42" i="4"/>
  <c r="AQ57" i="4"/>
  <c r="AQ53" i="4"/>
  <c r="AQ49" i="4"/>
  <c r="AQ45" i="4"/>
  <c r="AQ41" i="4"/>
  <c r="W62" i="4"/>
  <c r="U48" i="4"/>
  <c r="AR74" i="4"/>
  <c r="U40" i="4"/>
  <c r="AR66" i="4"/>
  <c r="U42" i="4"/>
  <c r="AR68" i="4"/>
  <c r="U44" i="4"/>
  <c r="AR70" i="4"/>
  <c r="U46" i="4"/>
  <c r="AR72" i="4"/>
  <c r="U49" i="4"/>
  <c r="AR75" i="4"/>
  <c r="U51" i="4"/>
  <c r="AR77" i="4"/>
  <c r="U53" i="4"/>
  <c r="AR79" i="4"/>
  <c r="U55" i="4"/>
  <c r="AR81" i="4"/>
  <c r="U57" i="4"/>
  <c r="AR83" i="4"/>
  <c r="AQ58" i="4"/>
  <c r="AQ54" i="4"/>
  <c r="AQ50" i="4"/>
  <c r="AQ44" i="4"/>
  <c r="AQ40" i="4"/>
  <c r="V61" i="3"/>
  <c r="AQ133" i="4" l="1"/>
  <c r="AQ115" i="4" s="1"/>
  <c r="AV133" i="4"/>
  <c r="AW133" i="4" s="1"/>
  <c r="AY133" i="4" s="1"/>
  <c r="A88" i="4"/>
  <c r="U135" i="4"/>
  <c r="AR135" i="4" s="1"/>
  <c r="U31" i="4"/>
  <c r="U131" i="4"/>
  <c r="AR131" i="4" s="1"/>
  <c r="U27" i="4"/>
  <c r="U127" i="4"/>
  <c r="AR127" i="4" s="1"/>
  <c r="U23" i="4"/>
  <c r="U122" i="4"/>
  <c r="AR122" i="4" s="1"/>
  <c r="U18" i="4"/>
  <c r="U118" i="4"/>
  <c r="AR118" i="4" s="1"/>
  <c r="U14" i="4"/>
  <c r="U136" i="4"/>
  <c r="AR136" i="4" s="1"/>
  <c r="U32" i="4"/>
  <c r="U132" i="4"/>
  <c r="AR132" i="4" s="1"/>
  <c r="U28" i="4"/>
  <c r="U128" i="4"/>
  <c r="AR128" i="4" s="1"/>
  <c r="U24" i="4"/>
  <c r="U123" i="4"/>
  <c r="AR123" i="4" s="1"/>
  <c r="U19" i="4"/>
  <c r="U119" i="4"/>
  <c r="AR119" i="4" s="1"/>
  <c r="U15" i="4"/>
  <c r="U116" i="4"/>
  <c r="AR116" i="4" s="1"/>
  <c r="U12" i="4"/>
  <c r="U117" i="4"/>
  <c r="AR117" i="4" s="1"/>
  <c r="U13" i="4"/>
  <c r="U133" i="4"/>
  <c r="AR133" i="4" s="1"/>
  <c r="U29" i="4"/>
  <c r="U129" i="4"/>
  <c r="AR129" i="4" s="1"/>
  <c r="U25" i="4"/>
  <c r="U124" i="4"/>
  <c r="AR124" i="4" s="1"/>
  <c r="U20" i="4"/>
  <c r="U120" i="4"/>
  <c r="AR120" i="4" s="1"/>
  <c r="U16" i="4"/>
  <c r="U126" i="4"/>
  <c r="AR126" i="4" s="1"/>
  <c r="U22" i="4"/>
  <c r="U134" i="4"/>
  <c r="U30" i="4"/>
  <c r="U130" i="4"/>
  <c r="AR130" i="4" s="1"/>
  <c r="U26" i="4"/>
  <c r="U125" i="4"/>
  <c r="AR125" i="4" s="1"/>
  <c r="U21" i="4"/>
  <c r="U121" i="4"/>
  <c r="AR121" i="4" s="1"/>
  <c r="U17" i="4"/>
  <c r="S171" i="3"/>
  <c r="AP171" i="3" s="1"/>
  <c r="AP41" i="3"/>
  <c r="S177" i="3"/>
  <c r="AP177" i="3" s="1"/>
  <c r="AP47" i="3"/>
  <c r="S184" i="3"/>
  <c r="AP184" i="3" s="1"/>
  <c r="AP54" i="3"/>
  <c r="S186" i="3"/>
  <c r="AP186" i="3" s="1"/>
  <c r="AP56" i="3"/>
  <c r="S185" i="3"/>
  <c r="AP185" i="3" s="1"/>
  <c r="AP55" i="3"/>
  <c r="S178" i="3"/>
  <c r="AP178" i="3" s="1"/>
  <c r="AP48" i="3"/>
  <c r="S187" i="3"/>
  <c r="AP187" i="3" s="1"/>
  <c r="AP57" i="3"/>
  <c r="S172" i="3"/>
  <c r="AP172" i="3" s="1"/>
  <c r="AP42" i="3"/>
  <c r="S176" i="3"/>
  <c r="AP176" i="3" s="1"/>
  <c r="AP46" i="3"/>
  <c r="AO36" i="3"/>
  <c r="S175" i="3"/>
  <c r="AP175" i="3" s="1"/>
  <c r="AP45" i="3"/>
  <c r="S167" i="3"/>
  <c r="AP167" i="3" s="1"/>
  <c r="AP37" i="3"/>
  <c r="S169" i="3"/>
  <c r="AP169" i="3" s="1"/>
  <c r="AP39" i="3"/>
  <c r="S180" i="3"/>
  <c r="AP180" i="3" s="1"/>
  <c r="AP50" i="3"/>
  <c r="S181" i="3"/>
  <c r="AP181" i="3" s="1"/>
  <c r="AP51" i="3"/>
  <c r="S174" i="3"/>
  <c r="AP174" i="3" s="1"/>
  <c r="AP44" i="3"/>
  <c r="S173" i="3"/>
  <c r="AP173" i="3" s="1"/>
  <c r="AP43" i="3"/>
  <c r="S179" i="3"/>
  <c r="AP179" i="3" s="1"/>
  <c r="AP49" i="3"/>
  <c r="S182" i="3"/>
  <c r="AP182" i="3" s="1"/>
  <c r="AP52" i="3"/>
  <c r="S168" i="3"/>
  <c r="AP168" i="3" s="1"/>
  <c r="AP38" i="3"/>
  <c r="AO166" i="3"/>
  <c r="S14" i="3"/>
  <c r="AP14" i="3" s="1"/>
  <c r="S170" i="3"/>
  <c r="AP170" i="3" s="1"/>
  <c r="S27" i="3"/>
  <c r="AP27" i="3" s="1"/>
  <c r="S183" i="3"/>
  <c r="AP183" i="3" s="1"/>
  <c r="AQ140" i="3"/>
  <c r="T140" i="3"/>
  <c r="AR114" i="3"/>
  <c r="U114" i="3"/>
  <c r="R166" i="3"/>
  <c r="S26" i="3"/>
  <c r="AP26" i="3" s="1"/>
  <c r="S12" i="3"/>
  <c r="AP12" i="3" s="1"/>
  <c r="AQ16" i="4"/>
  <c r="AQ20" i="4"/>
  <c r="AQ26" i="4"/>
  <c r="AQ30" i="4"/>
  <c r="AQ22" i="4"/>
  <c r="AQ14" i="4"/>
  <c r="AQ18" i="4"/>
  <c r="AQ24" i="4"/>
  <c r="AQ28" i="4"/>
  <c r="AQ32" i="4"/>
  <c r="AQ15" i="4"/>
  <c r="AQ19" i="4"/>
  <c r="AQ23" i="4"/>
  <c r="AQ27" i="4"/>
  <c r="AQ31" i="4"/>
  <c r="AQ13" i="4"/>
  <c r="AQ17" i="4"/>
  <c r="AQ21" i="4"/>
  <c r="AQ25" i="4"/>
  <c r="T115" i="4"/>
  <c r="S23" i="3"/>
  <c r="AP23" i="3" s="1"/>
  <c r="S13" i="3"/>
  <c r="AP13" i="3" s="1"/>
  <c r="T42" i="3"/>
  <c r="S20" i="3"/>
  <c r="AP20" i="3" s="1"/>
  <c r="S31" i="3"/>
  <c r="AP31" i="3" s="1"/>
  <c r="T52" i="3"/>
  <c r="AQ52" i="3" s="1"/>
  <c r="S29" i="3"/>
  <c r="AP29" i="3" s="1"/>
  <c r="T40" i="3"/>
  <c r="T44" i="3"/>
  <c r="S28" i="3"/>
  <c r="AP28" i="3" s="1"/>
  <c r="S22" i="3"/>
  <c r="AP22" i="3" s="1"/>
  <c r="S16" i="3"/>
  <c r="AP16" i="3" s="1"/>
  <c r="T57" i="3"/>
  <c r="S25" i="3"/>
  <c r="AP25" i="3" s="1"/>
  <c r="S17" i="3"/>
  <c r="AP17" i="3" s="1"/>
  <c r="T49" i="3"/>
  <c r="S18" i="3"/>
  <c r="AP18" i="3" s="1"/>
  <c r="T48" i="3"/>
  <c r="T56" i="3"/>
  <c r="S15" i="3"/>
  <c r="AP15" i="3" s="1"/>
  <c r="T41" i="3"/>
  <c r="S21" i="3"/>
  <c r="AP21" i="3" s="1"/>
  <c r="T46" i="3"/>
  <c r="T50" i="3"/>
  <c r="T54" i="3"/>
  <c r="S30" i="3"/>
  <c r="AP30" i="3" s="1"/>
  <c r="R10" i="3"/>
  <c r="T38" i="3"/>
  <c r="T45" i="3"/>
  <c r="T53" i="3"/>
  <c r="S19" i="3"/>
  <c r="AP19" i="3" s="1"/>
  <c r="S11" i="3"/>
  <c r="AP11" i="3" s="1"/>
  <c r="T39" i="3"/>
  <c r="T43" i="3"/>
  <c r="T47" i="3"/>
  <c r="T51" i="3"/>
  <c r="T55" i="3"/>
  <c r="S24" i="3"/>
  <c r="AP24" i="3" s="1"/>
  <c r="S36" i="3"/>
  <c r="T88" i="3"/>
  <c r="AQ88" i="3"/>
  <c r="T37" i="3"/>
  <c r="V63" i="3"/>
  <c r="AS63" i="3" s="1"/>
  <c r="V65" i="3"/>
  <c r="AS65" i="3" s="1"/>
  <c r="V67" i="3"/>
  <c r="AS67" i="3" s="1"/>
  <c r="V69" i="3"/>
  <c r="AS69" i="3" s="1"/>
  <c r="V71" i="3"/>
  <c r="AS71" i="3" s="1"/>
  <c r="V72" i="3"/>
  <c r="AS72" i="3" s="1"/>
  <c r="V73" i="3"/>
  <c r="AS73" i="3" s="1"/>
  <c r="V74" i="3"/>
  <c r="AS74" i="3" s="1"/>
  <c r="V75" i="3"/>
  <c r="AS75" i="3" s="1"/>
  <c r="V76" i="3"/>
  <c r="AS76" i="3" s="1"/>
  <c r="V77" i="3"/>
  <c r="AS77" i="3" s="1"/>
  <c r="V78" i="3"/>
  <c r="AS78" i="3" s="1"/>
  <c r="V79" i="3"/>
  <c r="AS79" i="3" s="1"/>
  <c r="V80" i="3"/>
  <c r="AS80" i="3" s="1"/>
  <c r="V81" i="3"/>
  <c r="AS81" i="3" s="1"/>
  <c r="V82" i="3"/>
  <c r="AS82" i="3" s="1"/>
  <c r="V83" i="3"/>
  <c r="AS83" i="3" s="1"/>
  <c r="V64" i="3"/>
  <c r="AS64" i="3" s="1"/>
  <c r="V66" i="3"/>
  <c r="AS66" i="3" s="1"/>
  <c r="V68" i="3"/>
  <c r="AS68" i="3" s="1"/>
  <c r="V70" i="3"/>
  <c r="AS70" i="3" s="1"/>
  <c r="V87" i="3"/>
  <c r="U101" i="3"/>
  <c r="AR101" i="3" s="1"/>
  <c r="U102" i="3"/>
  <c r="AR102" i="3" s="1"/>
  <c r="U103" i="3"/>
  <c r="AR103" i="3" s="1"/>
  <c r="U104" i="3"/>
  <c r="AR104" i="3" s="1"/>
  <c r="U105" i="3"/>
  <c r="AR105" i="3" s="1"/>
  <c r="U106" i="3"/>
  <c r="AR106" i="3" s="1"/>
  <c r="U107" i="3"/>
  <c r="AR107" i="3" s="1"/>
  <c r="U108" i="3"/>
  <c r="AR108" i="3" s="1"/>
  <c r="U109" i="3"/>
  <c r="AR109" i="3" s="1"/>
  <c r="U89" i="3"/>
  <c r="U37" i="3" s="1"/>
  <c r="U90" i="3"/>
  <c r="AR90" i="3" s="1"/>
  <c r="U91" i="3"/>
  <c r="AR91" i="3" s="1"/>
  <c r="U92" i="3"/>
  <c r="AR92" i="3" s="1"/>
  <c r="U93" i="3"/>
  <c r="AR93" i="3" s="1"/>
  <c r="U94" i="3"/>
  <c r="AR94" i="3" s="1"/>
  <c r="U95" i="3"/>
  <c r="AR95" i="3" s="1"/>
  <c r="U96" i="3"/>
  <c r="AR96" i="3" s="1"/>
  <c r="U97" i="3"/>
  <c r="AR97" i="3" s="1"/>
  <c r="U98" i="3"/>
  <c r="AR98" i="3" s="1"/>
  <c r="U99" i="3"/>
  <c r="AR99" i="3" s="1"/>
  <c r="U100" i="3"/>
  <c r="AR100" i="3" s="1"/>
  <c r="AV56" i="4"/>
  <c r="AW56" i="4" s="1"/>
  <c r="AY56" i="4" s="1"/>
  <c r="AV29" i="4"/>
  <c r="AW29" i="4" s="1"/>
  <c r="AY29" i="4" s="1"/>
  <c r="AP11" i="4"/>
  <c r="T11" i="4"/>
  <c r="U62" i="3"/>
  <c r="AQ62" i="3"/>
  <c r="AO10" i="3"/>
  <c r="AR38" i="4"/>
  <c r="AQ29" i="4"/>
  <c r="AQ37" i="4"/>
  <c r="V63" i="4"/>
  <c r="B110" i="4"/>
  <c r="B90" i="4"/>
  <c r="B94" i="4"/>
  <c r="W74" i="4"/>
  <c r="B74" i="4" s="1"/>
  <c r="W75" i="4"/>
  <c r="B75" i="4" s="1"/>
  <c r="W65" i="4"/>
  <c r="B65" i="4" s="1"/>
  <c r="W67" i="4"/>
  <c r="B67" i="4" s="1"/>
  <c r="W69" i="4"/>
  <c r="B69" i="4" s="1"/>
  <c r="W71" i="4"/>
  <c r="B71" i="4" s="1"/>
  <c r="W76" i="4"/>
  <c r="B76" i="4" s="1"/>
  <c r="W77" i="4"/>
  <c r="B77" i="4" s="1"/>
  <c r="W78" i="4"/>
  <c r="B78" i="4" s="1"/>
  <c r="W79" i="4"/>
  <c r="B79" i="4" s="1"/>
  <c r="W80" i="4"/>
  <c r="B80" i="4" s="1"/>
  <c r="W81" i="4"/>
  <c r="B81" i="4" s="1"/>
  <c r="W82" i="4"/>
  <c r="B82" i="4" s="1"/>
  <c r="W83" i="4"/>
  <c r="B83" i="4" s="1"/>
  <c r="W84" i="4"/>
  <c r="W72" i="4"/>
  <c r="B72" i="4" s="1"/>
  <c r="W73" i="4"/>
  <c r="B73" i="4" s="1"/>
  <c r="W64" i="4"/>
  <c r="B64" i="4" s="1"/>
  <c r="W66" i="4"/>
  <c r="B66" i="4" s="1"/>
  <c r="W68" i="4"/>
  <c r="B68" i="4" s="1"/>
  <c r="W70" i="4"/>
  <c r="B70" i="4" s="1"/>
  <c r="V89" i="4"/>
  <c r="AR63" i="4"/>
  <c r="U37" i="4"/>
  <c r="AR57" i="4"/>
  <c r="AR55" i="4"/>
  <c r="AR53" i="4"/>
  <c r="AR51" i="4"/>
  <c r="AR49" i="4"/>
  <c r="AR46" i="4"/>
  <c r="AR44" i="4"/>
  <c r="AR42" i="4"/>
  <c r="AR40" i="4"/>
  <c r="V41" i="4"/>
  <c r="AS67" i="4"/>
  <c r="V45" i="4"/>
  <c r="AS71" i="4"/>
  <c r="V49" i="4"/>
  <c r="AS75" i="4"/>
  <c r="V53" i="4"/>
  <c r="AS79" i="4"/>
  <c r="V57" i="4"/>
  <c r="AS83" i="4"/>
  <c r="V39" i="4"/>
  <c r="AS65" i="4"/>
  <c r="AS68" i="4"/>
  <c r="V42" i="4"/>
  <c r="AS72" i="4"/>
  <c r="V46" i="4"/>
  <c r="AS78" i="4"/>
  <c r="V52" i="4"/>
  <c r="AS82" i="4"/>
  <c r="V56" i="4"/>
  <c r="AS90" i="4"/>
  <c r="AS89" i="4" s="1"/>
  <c r="AR39" i="4"/>
  <c r="AQ12" i="4"/>
  <c r="AR48" i="4"/>
  <c r="V38" i="4"/>
  <c r="AS64" i="4"/>
  <c r="V43" i="4"/>
  <c r="AS69" i="4"/>
  <c r="V47" i="4"/>
  <c r="AS73" i="4"/>
  <c r="V51" i="4"/>
  <c r="AS77" i="4"/>
  <c r="V55" i="4"/>
  <c r="AS81" i="4"/>
  <c r="AS66" i="4"/>
  <c r="V40" i="4"/>
  <c r="AS70" i="4"/>
  <c r="V44" i="4"/>
  <c r="AS76" i="4"/>
  <c r="V50" i="4"/>
  <c r="AS80" i="4"/>
  <c r="V54" i="4"/>
  <c r="AS84" i="4"/>
  <c r="V58" i="4"/>
  <c r="V48" i="4"/>
  <c r="AS74" i="4"/>
  <c r="AR58" i="4"/>
  <c r="AR56" i="4"/>
  <c r="AR54" i="4"/>
  <c r="AR52" i="4"/>
  <c r="AR50" i="4"/>
  <c r="AR47" i="4"/>
  <c r="AR45" i="4"/>
  <c r="AR43" i="4"/>
  <c r="AR41" i="4"/>
  <c r="W61" i="3"/>
  <c r="AR134" i="4" l="1"/>
  <c r="AV134" i="4"/>
  <c r="AW134" i="4" s="1"/>
  <c r="AY134" i="4" s="1"/>
  <c r="B84" i="4"/>
  <c r="A62" i="4"/>
  <c r="AO3" i="4" s="1"/>
  <c r="AR115" i="4"/>
  <c r="V133" i="4"/>
  <c r="AS133" i="4" s="1"/>
  <c r="V29" i="4"/>
  <c r="V129" i="4"/>
  <c r="AS129" i="4" s="1"/>
  <c r="V25" i="4"/>
  <c r="V125" i="4"/>
  <c r="AS125" i="4" s="1"/>
  <c r="V21" i="4"/>
  <c r="V121" i="4"/>
  <c r="AS121" i="4" s="1"/>
  <c r="V17" i="4"/>
  <c r="V116" i="4"/>
  <c r="AS116" i="4" s="1"/>
  <c r="V12" i="4"/>
  <c r="V117" i="4"/>
  <c r="AS117" i="4" s="1"/>
  <c r="V13" i="4"/>
  <c r="V131" i="4"/>
  <c r="AS131" i="4" s="1"/>
  <c r="V27" i="4"/>
  <c r="V123" i="4"/>
  <c r="AS123" i="4" s="1"/>
  <c r="V19" i="4"/>
  <c r="V136" i="4"/>
  <c r="AS136" i="4" s="1"/>
  <c r="V32" i="4"/>
  <c r="AS32" i="4" s="1"/>
  <c r="V132" i="4"/>
  <c r="AS132" i="4" s="1"/>
  <c r="V28" i="4"/>
  <c r="AS28" i="4" s="1"/>
  <c r="V128" i="4"/>
  <c r="AS128" i="4" s="1"/>
  <c r="V24" i="4"/>
  <c r="AS24" i="4" s="1"/>
  <c r="V122" i="4"/>
  <c r="AS122" i="4" s="1"/>
  <c r="V18" i="4"/>
  <c r="AS18" i="4" s="1"/>
  <c r="V118" i="4"/>
  <c r="AS118" i="4" s="1"/>
  <c r="V14" i="4"/>
  <c r="AS14" i="4" s="1"/>
  <c r="V134" i="4"/>
  <c r="AS134" i="4" s="1"/>
  <c r="V30" i="4"/>
  <c r="AS30" i="4" s="1"/>
  <c r="V130" i="4"/>
  <c r="AS130" i="4" s="1"/>
  <c r="V26" i="4"/>
  <c r="AS26" i="4" s="1"/>
  <c r="V124" i="4"/>
  <c r="AS124" i="4" s="1"/>
  <c r="V20" i="4"/>
  <c r="AS20" i="4" s="1"/>
  <c r="V120" i="4"/>
  <c r="AS120" i="4" s="1"/>
  <c r="V16" i="4"/>
  <c r="AS16" i="4" s="1"/>
  <c r="V126" i="4"/>
  <c r="AS126" i="4" s="1"/>
  <c r="V22" i="4"/>
  <c r="V135" i="4"/>
  <c r="V31" i="4"/>
  <c r="V127" i="4"/>
  <c r="AS127" i="4" s="1"/>
  <c r="V23" i="4"/>
  <c r="V119" i="4"/>
  <c r="AS119" i="4" s="1"/>
  <c r="V15" i="4"/>
  <c r="T185" i="3"/>
  <c r="AQ185" i="3" s="1"/>
  <c r="AQ55" i="3"/>
  <c r="T177" i="3"/>
  <c r="AQ177" i="3" s="1"/>
  <c r="AQ47" i="3"/>
  <c r="T169" i="3"/>
  <c r="AQ169" i="3" s="1"/>
  <c r="AQ39" i="3"/>
  <c r="T175" i="3"/>
  <c r="AQ175" i="3" s="1"/>
  <c r="AQ45" i="3"/>
  <c r="T184" i="3"/>
  <c r="AQ184" i="3" s="1"/>
  <c r="AQ54" i="3"/>
  <c r="T176" i="3"/>
  <c r="AQ176" i="3" s="1"/>
  <c r="AQ46" i="3"/>
  <c r="T171" i="3"/>
  <c r="AQ171" i="3" s="1"/>
  <c r="AQ41" i="3"/>
  <c r="T186" i="3"/>
  <c r="AQ186" i="3" s="1"/>
  <c r="AQ56" i="3"/>
  <c r="T187" i="3"/>
  <c r="AQ187" i="3" s="1"/>
  <c r="AQ57" i="3"/>
  <c r="T174" i="3"/>
  <c r="AQ174" i="3" s="1"/>
  <c r="AQ44" i="3"/>
  <c r="T172" i="3"/>
  <c r="AQ172" i="3" s="1"/>
  <c r="AQ42" i="3"/>
  <c r="AP166" i="3"/>
  <c r="U167" i="3"/>
  <c r="AR167" i="3" s="1"/>
  <c r="AR37" i="3"/>
  <c r="T167" i="3"/>
  <c r="AQ167" i="3" s="1"/>
  <c r="AQ37" i="3"/>
  <c r="T181" i="3"/>
  <c r="AQ181" i="3" s="1"/>
  <c r="AQ51" i="3"/>
  <c r="T173" i="3"/>
  <c r="AQ173" i="3" s="1"/>
  <c r="AQ43" i="3"/>
  <c r="T183" i="3"/>
  <c r="AQ183" i="3" s="1"/>
  <c r="AQ53" i="3"/>
  <c r="T168" i="3"/>
  <c r="AQ168" i="3" s="1"/>
  <c r="AQ38" i="3"/>
  <c r="T180" i="3"/>
  <c r="AQ180" i="3" s="1"/>
  <c r="AQ50" i="3"/>
  <c r="T178" i="3"/>
  <c r="AQ178" i="3" s="1"/>
  <c r="AQ48" i="3"/>
  <c r="T179" i="3"/>
  <c r="AQ179" i="3" s="1"/>
  <c r="AQ49" i="3"/>
  <c r="T170" i="3"/>
  <c r="AQ170" i="3" s="1"/>
  <c r="AQ40" i="3"/>
  <c r="AP36" i="3"/>
  <c r="T26" i="3"/>
  <c r="AQ26" i="3" s="1"/>
  <c r="T182" i="3"/>
  <c r="AQ182" i="3" s="1"/>
  <c r="V114" i="3"/>
  <c r="AS114" i="3"/>
  <c r="AR140" i="3"/>
  <c r="U140" i="3"/>
  <c r="S166" i="3"/>
  <c r="AR15" i="4"/>
  <c r="AR17" i="4"/>
  <c r="AR19" i="4"/>
  <c r="AR21" i="4"/>
  <c r="AR24" i="4"/>
  <c r="AR26" i="4"/>
  <c r="AR28" i="4"/>
  <c r="AR32" i="4"/>
  <c r="AR13" i="4"/>
  <c r="AR22" i="4"/>
  <c r="AR14" i="4"/>
  <c r="AR16" i="4"/>
  <c r="AR18" i="4"/>
  <c r="AR20" i="4"/>
  <c r="AR23" i="4"/>
  <c r="AR25" i="4"/>
  <c r="AR27" i="4"/>
  <c r="AR29" i="4"/>
  <c r="AR31" i="4"/>
  <c r="U115" i="4"/>
  <c r="T16" i="3"/>
  <c r="AQ16" i="3" s="1"/>
  <c r="U50" i="3"/>
  <c r="T30" i="3"/>
  <c r="AQ30" i="3" s="1"/>
  <c r="T18" i="3"/>
  <c r="AQ18" i="3" s="1"/>
  <c r="T12" i="3"/>
  <c r="AQ12" i="3" s="1"/>
  <c r="T15" i="3"/>
  <c r="AQ15" i="3" s="1"/>
  <c r="T27" i="3"/>
  <c r="AQ27" i="3" s="1"/>
  <c r="T11" i="3"/>
  <c r="AQ11" i="3" s="1"/>
  <c r="U54" i="3"/>
  <c r="T23" i="3"/>
  <c r="AQ23" i="3" s="1"/>
  <c r="T22" i="3"/>
  <c r="AQ22" i="3" s="1"/>
  <c r="U41" i="3"/>
  <c r="AR89" i="3"/>
  <c r="AR88" i="3" s="1"/>
  <c r="U52" i="3"/>
  <c r="U56" i="3"/>
  <c r="T25" i="3"/>
  <c r="AQ25" i="3" s="1"/>
  <c r="T17" i="3"/>
  <c r="AQ17" i="3" s="1"/>
  <c r="T24" i="3"/>
  <c r="AQ24" i="3" s="1"/>
  <c r="T14" i="3"/>
  <c r="AQ14" i="3" s="1"/>
  <c r="U45" i="3"/>
  <c r="T36" i="3"/>
  <c r="T31" i="3"/>
  <c r="AQ31" i="3" s="1"/>
  <c r="T13" i="3"/>
  <c r="AQ13" i="3" s="1"/>
  <c r="T28" i="3"/>
  <c r="AQ28" i="3" s="1"/>
  <c r="T20" i="3"/>
  <c r="AQ20" i="3" s="1"/>
  <c r="U46" i="3"/>
  <c r="U38" i="3"/>
  <c r="U55" i="3"/>
  <c r="U39" i="3"/>
  <c r="U43" i="3"/>
  <c r="U47" i="3"/>
  <c r="U42" i="3"/>
  <c r="T19" i="3"/>
  <c r="AQ19" i="3" s="1"/>
  <c r="U51" i="3"/>
  <c r="T21" i="3"/>
  <c r="AQ21" i="3" s="1"/>
  <c r="U40" i="3"/>
  <c r="U44" i="3"/>
  <c r="U48" i="3"/>
  <c r="T29" i="3"/>
  <c r="AQ29" i="3" s="1"/>
  <c r="U49" i="3"/>
  <c r="U53" i="3"/>
  <c r="U57" i="3"/>
  <c r="S10" i="3"/>
  <c r="W63" i="3"/>
  <c r="AT63" i="3" s="1"/>
  <c r="W64" i="3"/>
  <c r="W65" i="3"/>
  <c r="W66" i="3"/>
  <c r="W67" i="3"/>
  <c r="W68" i="3"/>
  <c r="W69" i="3"/>
  <c r="W70" i="3"/>
  <c r="W72" i="3"/>
  <c r="W73" i="3"/>
  <c r="W75" i="3"/>
  <c r="W77" i="3"/>
  <c r="W79" i="3"/>
  <c r="W81" i="3"/>
  <c r="W83" i="3"/>
  <c r="AT83" i="3" s="1"/>
  <c r="W76" i="3"/>
  <c r="W80" i="3"/>
  <c r="W71" i="3"/>
  <c r="W74" i="3"/>
  <c r="W78" i="3"/>
  <c r="W82" i="3"/>
  <c r="U88" i="3"/>
  <c r="W87" i="3"/>
  <c r="V90" i="3"/>
  <c r="AS90" i="3" s="1"/>
  <c r="V92" i="3"/>
  <c r="AS92" i="3" s="1"/>
  <c r="V94" i="3"/>
  <c r="AS94" i="3" s="1"/>
  <c r="V96" i="3"/>
  <c r="AS96" i="3" s="1"/>
  <c r="V99" i="3"/>
  <c r="AS99" i="3" s="1"/>
  <c r="V97" i="3"/>
  <c r="AS97" i="3" s="1"/>
  <c r="V95" i="3"/>
  <c r="AS95" i="3" s="1"/>
  <c r="V91" i="3"/>
  <c r="AS91" i="3" s="1"/>
  <c r="V109" i="3"/>
  <c r="AS109" i="3" s="1"/>
  <c r="V108" i="3"/>
  <c r="AS108" i="3" s="1"/>
  <c r="V107" i="3"/>
  <c r="AS107" i="3" s="1"/>
  <c r="V106" i="3"/>
  <c r="AS106" i="3" s="1"/>
  <c r="V105" i="3"/>
  <c r="AS105" i="3" s="1"/>
  <c r="V104" i="3"/>
  <c r="AS104" i="3" s="1"/>
  <c r="V103" i="3"/>
  <c r="AS103" i="3" s="1"/>
  <c r="V102" i="3"/>
  <c r="AS102" i="3" s="1"/>
  <c r="V101" i="3"/>
  <c r="AS101" i="3" s="1"/>
  <c r="V100" i="3"/>
  <c r="AS100" i="3" s="1"/>
  <c r="V98" i="3"/>
  <c r="AS98" i="3" s="1"/>
  <c r="V93" i="3"/>
  <c r="AS93" i="3" s="1"/>
  <c r="V89" i="3"/>
  <c r="AS89" i="3" s="1"/>
  <c r="AV30" i="4"/>
  <c r="AW30" i="4" s="1"/>
  <c r="AY30" i="4" s="1"/>
  <c r="AV57" i="4"/>
  <c r="AW57" i="4" s="1"/>
  <c r="AY57" i="4" s="1"/>
  <c r="AQ11" i="4"/>
  <c r="AT94" i="4"/>
  <c r="Y94" i="4" s="1"/>
  <c r="U11" i="4"/>
  <c r="AP10" i="3"/>
  <c r="AR62" i="3"/>
  <c r="V62" i="3"/>
  <c r="AS38" i="4"/>
  <c r="AT104" i="4"/>
  <c r="Y104" i="4" s="1"/>
  <c r="B104" i="4"/>
  <c r="AT100" i="4"/>
  <c r="Y100" i="4" s="1"/>
  <c r="B100" i="4"/>
  <c r="AT96" i="4"/>
  <c r="Y96" i="4" s="1"/>
  <c r="B96" i="4"/>
  <c r="AT92" i="4"/>
  <c r="Y92" i="4" s="1"/>
  <c r="B92" i="4"/>
  <c r="AT108" i="4"/>
  <c r="Y108" i="4" s="1"/>
  <c r="B108" i="4"/>
  <c r="AT106" i="4"/>
  <c r="Y106" i="4" s="1"/>
  <c r="B106" i="4"/>
  <c r="AT103" i="4"/>
  <c r="Y103" i="4" s="1"/>
  <c r="B103" i="4"/>
  <c r="AT99" i="4"/>
  <c r="Y99" i="4" s="1"/>
  <c r="B99" i="4"/>
  <c r="AT95" i="4"/>
  <c r="Y95" i="4" s="1"/>
  <c r="B95" i="4"/>
  <c r="AT91" i="4"/>
  <c r="Y91" i="4" s="1"/>
  <c r="B91" i="4"/>
  <c r="AT102" i="4"/>
  <c r="Y102" i="4" s="1"/>
  <c r="B102" i="4"/>
  <c r="AT98" i="4"/>
  <c r="Y98" i="4" s="1"/>
  <c r="B98" i="4"/>
  <c r="AT109" i="4"/>
  <c r="Y109" i="4" s="1"/>
  <c r="B109" i="4"/>
  <c r="AT107" i="4"/>
  <c r="Y107" i="4" s="1"/>
  <c r="B107" i="4"/>
  <c r="AT105" i="4"/>
  <c r="Y105" i="4" s="1"/>
  <c r="B105" i="4"/>
  <c r="AT101" i="4"/>
  <c r="Y101" i="4" s="1"/>
  <c r="B101" i="4"/>
  <c r="AT97" i="4"/>
  <c r="Y97" i="4" s="1"/>
  <c r="B97" i="4"/>
  <c r="AT93" i="4"/>
  <c r="Y93" i="4" s="1"/>
  <c r="B93" i="4"/>
  <c r="AT110" i="4"/>
  <c r="AO4" i="4"/>
  <c r="AR30" i="4"/>
  <c r="AR37" i="4"/>
  <c r="W63" i="4"/>
  <c r="W89" i="4"/>
  <c r="V37" i="4"/>
  <c r="AS63" i="4"/>
  <c r="AR12" i="4"/>
  <c r="AS48" i="4"/>
  <c r="W38" i="4"/>
  <c r="AT64" i="4"/>
  <c r="Y64" i="4" s="1"/>
  <c r="AT90" i="4"/>
  <c r="Y90" i="4" s="1"/>
  <c r="W40" i="4"/>
  <c r="AT66" i="4"/>
  <c r="Y66" i="4" s="1"/>
  <c r="W42" i="4"/>
  <c r="AT68" i="4"/>
  <c r="Y68" i="4" s="1"/>
  <c r="W44" i="4"/>
  <c r="AT70" i="4"/>
  <c r="Y70" i="4" s="1"/>
  <c r="W46" i="4"/>
  <c r="AT72" i="4"/>
  <c r="Y72" i="4" s="1"/>
  <c r="W49" i="4"/>
  <c r="AT75" i="4"/>
  <c r="Y75" i="4" s="1"/>
  <c r="W51" i="4"/>
  <c r="AT77" i="4"/>
  <c r="Y77" i="4" s="1"/>
  <c r="W53" i="4"/>
  <c r="AT79" i="4"/>
  <c r="Y79" i="4" s="1"/>
  <c r="W55" i="4"/>
  <c r="AT81" i="4"/>
  <c r="Y81" i="4" s="1"/>
  <c r="W57" i="4"/>
  <c r="AT83" i="4"/>
  <c r="Y83" i="4" s="1"/>
  <c r="AS55" i="4"/>
  <c r="AS51" i="4"/>
  <c r="AS47" i="4"/>
  <c r="AS43" i="4"/>
  <c r="AS39" i="4"/>
  <c r="AS57" i="4"/>
  <c r="AS53" i="4"/>
  <c r="AS49" i="4"/>
  <c r="AS45" i="4"/>
  <c r="AS41" i="4"/>
  <c r="AS58" i="4"/>
  <c r="AS54" i="4"/>
  <c r="AS50" i="4"/>
  <c r="AS44" i="4"/>
  <c r="AS40" i="4"/>
  <c r="W39" i="4"/>
  <c r="AT65" i="4"/>
  <c r="Y65" i="4" s="1"/>
  <c r="W48" i="4"/>
  <c r="AT74" i="4"/>
  <c r="Y74" i="4" s="1"/>
  <c r="W41" i="4"/>
  <c r="AT67" i="4"/>
  <c r="Y67" i="4" s="1"/>
  <c r="W43" i="4"/>
  <c r="AT69" i="4"/>
  <c r="Y69" i="4" s="1"/>
  <c r="W45" i="4"/>
  <c r="AT71" i="4"/>
  <c r="Y71" i="4" s="1"/>
  <c r="W47" i="4"/>
  <c r="AT73" i="4"/>
  <c r="Y73" i="4" s="1"/>
  <c r="W50" i="4"/>
  <c r="AT76" i="4"/>
  <c r="Y76" i="4" s="1"/>
  <c r="W52" i="4"/>
  <c r="AT78" i="4"/>
  <c r="Y78" i="4" s="1"/>
  <c r="W54" i="4"/>
  <c r="AT80" i="4"/>
  <c r="Y80" i="4" s="1"/>
  <c r="W56" i="4"/>
  <c r="AT82" i="4"/>
  <c r="Y82" i="4" s="1"/>
  <c r="W58" i="4"/>
  <c r="AT84" i="4"/>
  <c r="AS56" i="4"/>
  <c r="AS52" i="4"/>
  <c r="AS46" i="4"/>
  <c r="AS42" i="4"/>
  <c r="U11" i="3"/>
  <c r="AR11" i="3" s="1"/>
  <c r="AS135" i="4" l="1"/>
  <c r="AS115" i="4" s="1"/>
  <c r="AV135" i="4"/>
  <c r="AW135" i="4" s="1"/>
  <c r="AY135" i="4" s="1"/>
  <c r="A36" i="4"/>
  <c r="AO2" i="4" s="1"/>
  <c r="W135" i="4"/>
  <c r="AT135" i="4" s="1"/>
  <c r="W31" i="4"/>
  <c r="W133" i="4"/>
  <c r="AT133" i="4" s="1"/>
  <c r="Y133" i="4" s="1"/>
  <c r="W29" i="4"/>
  <c r="W131" i="4"/>
  <c r="AT131" i="4" s="1"/>
  <c r="Y131" i="4" s="1"/>
  <c r="W27" i="4"/>
  <c r="W129" i="4"/>
  <c r="AT129" i="4" s="1"/>
  <c r="Y129" i="4" s="1"/>
  <c r="W25" i="4"/>
  <c r="W127" i="4"/>
  <c r="AT127" i="4" s="1"/>
  <c r="Y127" i="4" s="1"/>
  <c r="W23" i="4"/>
  <c r="W124" i="4"/>
  <c r="AT124" i="4" s="1"/>
  <c r="Y124" i="4" s="1"/>
  <c r="W20" i="4"/>
  <c r="W122" i="4"/>
  <c r="AT122" i="4" s="1"/>
  <c r="Y122" i="4" s="1"/>
  <c r="W18" i="4"/>
  <c r="W120" i="4"/>
  <c r="AT120" i="4" s="1"/>
  <c r="Y120" i="4" s="1"/>
  <c r="W16" i="4"/>
  <c r="W118" i="4"/>
  <c r="AT118" i="4" s="1"/>
  <c r="Y118" i="4" s="1"/>
  <c r="W14" i="4"/>
  <c r="W136" i="4"/>
  <c r="W32" i="4"/>
  <c r="W134" i="4"/>
  <c r="AT134" i="4" s="1"/>
  <c r="Y134" i="4" s="1"/>
  <c r="W30" i="4"/>
  <c r="W132" i="4"/>
  <c r="AT132" i="4" s="1"/>
  <c r="Y132" i="4" s="1"/>
  <c r="W28" i="4"/>
  <c r="W130" i="4"/>
  <c r="AT130" i="4" s="1"/>
  <c r="Y130" i="4" s="1"/>
  <c r="W26" i="4"/>
  <c r="W128" i="4"/>
  <c r="AT128" i="4" s="1"/>
  <c r="Y128" i="4" s="1"/>
  <c r="W24" i="4"/>
  <c r="W125" i="4"/>
  <c r="AT125" i="4" s="1"/>
  <c r="Y125" i="4" s="1"/>
  <c r="W21" i="4"/>
  <c r="W123" i="4"/>
  <c r="AT123" i="4" s="1"/>
  <c r="Y123" i="4" s="1"/>
  <c r="W19" i="4"/>
  <c r="W121" i="4"/>
  <c r="AT121" i="4" s="1"/>
  <c r="Y121" i="4" s="1"/>
  <c r="W17" i="4"/>
  <c r="W119" i="4"/>
  <c r="AT119" i="4" s="1"/>
  <c r="Y119" i="4" s="1"/>
  <c r="W15" i="4"/>
  <c r="W126" i="4"/>
  <c r="AT126" i="4" s="1"/>
  <c r="Y126" i="4" s="1"/>
  <c r="W22" i="4"/>
  <c r="W117" i="4"/>
  <c r="AT117" i="4" s="1"/>
  <c r="Y117" i="4" s="1"/>
  <c r="W13" i="4"/>
  <c r="W116" i="4"/>
  <c r="AT116" i="4" s="1"/>
  <c r="Y116" i="4" s="1"/>
  <c r="W12" i="4"/>
  <c r="U183" i="3"/>
  <c r="AR183" i="3" s="1"/>
  <c r="AR53" i="3"/>
  <c r="U174" i="3"/>
  <c r="AR174" i="3" s="1"/>
  <c r="AR44" i="3"/>
  <c r="U177" i="3"/>
  <c r="AR177" i="3" s="1"/>
  <c r="AR47" i="3"/>
  <c r="U169" i="3"/>
  <c r="AR169" i="3" s="1"/>
  <c r="AR39" i="3"/>
  <c r="U168" i="3"/>
  <c r="AR168" i="3" s="1"/>
  <c r="AR38" i="3"/>
  <c r="U186" i="3"/>
  <c r="AR186" i="3" s="1"/>
  <c r="AR56" i="3"/>
  <c r="U184" i="3"/>
  <c r="AR184" i="3" s="1"/>
  <c r="AR54" i="3"/>
  <c r="AQ166" i="3"/>
  <c r="U187" i="3"/>
  <c r="AR187" i="3" s="1"/>
  <c r="AR57" i="3"/>
  <c r="U179" i="3"/>
  <c r="AR179" i="3" s="1"/>
  <c r="AR49" i="3"/>
  <c r="U178" i="3"/>
  <c r="AR178" i="3" s="1"/>
  <c r="AR48" i="3"/>
  <c r="U170" i="3"/>
  <c r="AR170" i="3" s="1"/>
  <c r="AR40" i="3"/>
  <c r="U181" i="3"/>
  <c r="AR181" i="3" s="1"/>
  <c r="AR51" i="3"/>
  <c r="U172" i="3"/>
  <c r="AR172" i="3" s="1"/>
  <c r="AR42" i="3"/>
  <c r="U173" i="3"/>
  <c r="AR173" i="3" s="1"/>
  <c r="AR43" i="3"/>
  <c r="U185" i="3"/>
  <c r="AR185" i="3" s="1"/>
  <c r="AR55" i="3"/>
  <c r="U176" i="3"/>
  <c r="AR176" i="3" s="1"/>
  <c r="AR46" i="3"/>
  <c r="U175" i="3"/>
  <c r="AR175" i="3" s="1"/>
  <c r="AR45" i="3"/>
  <c r="U182" i="3"/>
  <c r="AR182" i="3" s="1"/>
  <c r="AR52" i="3"/>
  <c r="U171" i="3"/>
  <c r="AR171" i="3" s="1"/>
  <c r="AR41" i="3"/>
  <c r="U180" i="3"/>
  <c r="AR180" i="3" s="1"/>
  <c r="AR50" i="3"/>
  <c r="AQ36" i="3"/>
  <c r="U15" i="3"/>
  <c r="AR15" i="3" s="1"/>
  <c r="Y116" i="3"/>
  <c r="B116" i="3"/>
  <c r="Y125" i="3"/>
  <c r="B125" i="3"/>
  <c r="Y118" i="3"/>
  <c r="B118" i="3"/>
  <c r="W114" i="3"/>
  <c r="B115" i="3"/>
  <c r="Y123" i="3"/>
  <c r="B123" i="3"/>
  <c r="Y132" i="3"/>
  <c r="B132" i="3"/>
  <c r="B135" i="3"/>
  <c r="A113" i="3"/>
  <c r="Y131" i="3"/>
  <c r="B131" i="3"/>
  <c r="Y117" i="3"/>
  <c r="B117" i="3"/>
  <c r="Y126" i="3"/>
  <c r="B126" i="3"/>
  <c r="Y134" i="3"/>
  <c r="B134" i="3"/>
  <c r="AS140" i="3"/>
  <c r="V140" i="3"/>
  <c r="Y120" i="3"/>
  <c r="B120" i="3"/>
  <c r="Y127" i="3"/>
  <c r="B127" i="3"/>
  <c r="Y133" i="3"/>
  <c r="B133" i="3"/>
  <c r="Y119" i="3"/>
  <c r="B119" i="3"/>
  <c r="Y128" i="3"/>
  <c r="B128" i="3"/>
  <c r="Y124" i="3"/>
  <c r="B124" i="3"/>
  <c r="Y122" i="3"/>
  <c r="B122" i="3"/>
  <c r="Y129" i="3"/>
  <c r="B129" i="3"/>
  <c r="Y121" i="3"/>
  <c r="B121" i="3"/>
  <c r="Y130" i="3"/>
  <c r="B130" i="3"/>
  <c r="T166" i="3"/>
  <c r="X62" i="4"/>
  <c r="X88" i="4"/>
  <c r="AS15" i="4"/>
  <c r="AS19" i="4"/>
  <c r="AS23" i="4"/>
  <c r="AS27" i="4"/>
  <c r="AS13" i="4"/>
  <c r="AS17" i="4"/>
  <c r="AS21" i="4"/>
  <c r="AS25" i="4"/>
  <c r="AS29" i="4"/>
  <c r="AS22" i="4"/>
  <c r="V115" i="4"/>
  <c r="U22" i="3"/>
  <c r="AR22" i="3" s="1"/>
  <c r="U26" i="3"/>
  <c r="AR26" i="3" s="1"/>
  <c r="U29" i="3"/>
  <c r="AR29" i="3" s="1"/>
  <c r="U24" i="3"/>
  <c r="AR24" i="3" s="1"/>
  <c r="U19" i="3"/>
  <c r="AR19" i="3" s="1"/>
  <c r="V43" i="3"/>
  <c r="U30" i="3"/>
  <c r="AR30" i="3" s="1"/>
  <c r="U14" i="3"/>
  <c r="AR14" i="3" s="1"/>
  <c r="U23" i="3"/>
  <c r="AR23" i="3" s="1"/>
  <c r="U17" i="3"/>
  <c r="AR17" i="3" s="1"/>
  <c r="V55" i="3"/>
  <c r="U13" i="3"/>
  <c r="AR13" i="3" s="1"/>
  <c r="U28" i="3"/>
  <c r="AR28" i="3" s="1"/>
  <c r="V48" i="3"/>
  <c r="V40" i="3"/>
  <c r="U21" i="3"/>
  <c r="AR21" i="3" s="1"/>
  <c r="U18" i="3"/>
  <c r="AR18" i="3" s="1"/>
  <c r="U12" i="3"/>
  <c r="AR12" i="3" s="1"/>
  <c r="U20" i="3"/>
  <c r="AR20" i="3" s="1"/>
  <c r="U16" i="3"/>
  <c r="AR16" i="3" s="1"/>
  <c r="V37" i="3"/>
  <c r="V47" i="3"/>
  <c r="U31" i="3"/>
  <c r="AR31" i="3" s="1"/>
  <c r="U25" i="3"/>
  <c r="AR25" i="3" s="1"/>
  <c r="T10" i="3"/>
  <c r="V56" i="3"/>
  <c r="V51" i="3"/>
  <c r="AQ10" i="3"/>
  <c r="V44" i="3"/>
  <c r="V52" i="3"/>
  <c r="V41" i="3"/>
  <c r="V45" i="3"/>
  <c r="U27" i="3"/>
  <c r="AR27" i="3" s="1"/>
  <c r="U36" i="3"/>
  <c r="V38" i="3"/>
  <c r="V42" i="3"/>
  <c r="V46" i="3"/>
  <c r="V49" i="3"/>
  <c r="V53" i="3"/>
  <c r="V57" i="3"/>
  <c r="AS88" i="3"/>
  <c r="V50" i="3"/>
  <c r="V54" i="3"/>
  <c r="V39" i="3"/>
  <c r="V88" i="3"/>
  <c r="W101" i="3"/>
  <c r="B101" i="3" s="1"/>
  <c r="W102" i="3"/>
  <c r="B102" i="3" s="1"/>
  <c r="W103" i="3"/>
  <c r="B103" i="3" s="1"/>
  <c r="W104" i="3"/>
  <c r="B104" i="3" s="1"/>
  <c r="W105" i="3"/>
  <c r="B105" i="3" s="1"/>
  <c r="W106" i="3"/>
  <c r="B106" i="3" s="1"/>
  <c r="W107" i="3"/>
  <c r="B107" i="3" s="1"/>
  <c r="W108" i="3"/>
  <c r="B108" i="3" s="1"/>
  <c r="W109" i="3"/>
  <c r="W57" i="3" s="1"/>
  <c r="W97" i="3"/>
  <c r="B97" i="3" s="1"/>
  <c r="W98" i="3"/>
  <c r="B98" i="3" s="1"/>
  <c r="W99" i="3"/>
  <c r="B99" i="3" s="1"/>
  <c r="W100" i="3"/>
  <c r="B100" i="3" s="1"/>
  <c r="W89" i="3"/>
  <c r="AT89" i="3" s="1"/>
  <c r="W90" i="3"/>
  <c r="B90" i="3" s="1"/>
  <c r="W91" i="3"/>
  <c r="B91" i="3" s="1"/>
  <c r="W92" i="3"/>
  <c r="B92" i="3" s="1"/>
  <c r="W93" i="3"/>
  <c r="B93" i="3" s="1"/>
  <c r="W94" i="3"/>
  <c r="B94" i="3" s="1"/>
  <c r="W95" i="3"/>
  <c r="B95" i="3" s="1"/>
  <c r="W96" i="3"/>
  <c r="B96" i="3" s="1"/>
  <c r="A61" i="3"/>
  <c r="B58" i="4"/>
  <c r="AV58" i="4"/>
  <c r="AW58" i="4" s="1"/>
  <c r="AY58" i="4" s="1"/>
  <c r="AV31" i="4"/>
  <c r="AW31" i="4" s="1"/>
  <c r="AY31" i="4" s="1"/>
  <c r="AR11" i="4"/>
  <c r="Y84" i="4"/>
  <c r="AS31" i="4"/>
  <c r="Y110" i="4"/>
  <c r="V11" i="4"/>
  <c r="B82" i="3"/>
  <c r="AT82" i="3"/>
  <c r="Y82" i="3" s="1"/>
  <c r="B80" i="3"/>
  <c r="AT80" i="3"/>
  <c r="Y80" i="3" s="1"/>
  <c r="B78" i="3"/>
  <c r="AT78" i="3"/>
  <c r="Y78" i="3" s="1"/>
  <c r="B76" i="3"/>
  <c r="AT76" i="3"/>
  <c r="Y76" i="3" s="1"/>
  <c r="B74" i="3"/>
  <c r="AT74" i="3"/>
  <c r="Y74" i="3" s="1"/>
  <c r="B72" i="3"/>
  <c r="AT72" i="3"/>
  <c r="Y72" i="3" s="1"/>
  <c r="B70" i="3"/>
  <c r="AT70" i="3"/>
  <c r="Y70" i="3" s="1"/>
  <c r="B68" i="3"/>
  <c r="AT68" i="3"/>
  <c r="Y68" i="3" s="1"/>
  <c r="B66" i="3"/>
  <c r="AT66" i="3"/>
  <c r="Y66" i="3" s="1"/>
  <c r="B64" i="3"/>
  <c r="AT64" i="3"/>
  <c r="Y64" i="3" s="1"/>
  <c r="B81" i="3"/>
  <c r="AT81" i="3"/>
  <c r="Y81" i="3" s="1"/>
  <c r="B79" i="3"/>
  <c r="AT79" i="3"/>
  <c r="Y79" i="3" s="1"/>
  <c r="B77" i="3"/>
  <c r="AT77" i="3"/>
  <c r="Y77" i="3" s="1"/>
  <c r="B75" i="3"/>
  <c r="AT75" i="3"/>
  <c r="Y75" i="3" s="1"/>
  <c r="B73" i="3"/>
  <c r="AT73" i="3"/>
  <c r="Y73" i="3" s="1"/>
  <c r="B71" i="3"/>
  <c r="AT71" i="3"/>
  <c r="Y71" i="3" s="1"/>
  <c r="B69" i="3"/>
  <c r="AT69" i="3"/>
  <c r="Y69" i="3" s="1"/>
  <c r="B67" i="3"/>
  <c r="AT67" i="3"/>
  <c r="Y67" i="3" s="1"/>
  <c r="B65" i="3"/>
  <c r="AT65" i="3"/>
  <c r="Y65" i="3" s="1"/>
  <c r="B83" i="3"/>
  <c r="W62" i="3"/>
  <c r="B63" i="3"/>
  <c r="AS62" i="3"/>
  <c r="B56" i="4"/>
  <c r="B54" i="4"/>
  <c r="B52" i="4"/>
  <c r="B50" i="4"/>
  <c r="B47" i="4"/>
  <c r="B45" i="4"/>
  <c r="B43" i="4"/>
  <c r="B41" i="4"/>
  <c r="B48" i="4"/>
  <c r="B39" i="4"/>
  <c r="B38" i="4"/>
  <c r="B57" i="4"/>
  <c r="B55" i="4"/>
  <c r="B53" i="4"/>
  <c r="B51" i="4"/>
  <c r="B49" i="4"/>
  <c r="B46" i="4"/>
  <c r="B44" i="4"/>
  <c r="B42" i="4"/>
  <c r="B40" i="4"/>
  <c r="AT89" i="4"/>
  <c r="AS37" i="4"/>
  <c r="W37" i="4"/>
  <c r="AT63" i="4"/>
  <c r="AT58" i="4"/>
  <c r="AT56" i="4"/>
  <c r="Y56" i="4" s="1"/>
  <c r="AT54" i="4"/>
  <c r="Y54" i="4" s="1"/>
  <c r="AT52" i="4"/>
  <c r="Y52" i="4" s="1"/>
  <c r="AT50" i="4"/>
  <c r="Y50" i="4" s="1"/>
  <c r="AT47" i="4"/>
  <c r="Y47" i="4" s="1"/>
  <c r="AT45" i="4"/>
  <c r="Y45" i="4" s="1"/>
  <c r="AT43" i="4"/>
  <c r="Y43" i="4" s="1"/>
  <c r="AT41" i="4"/>
  <c r="Y41" i="4" s="1"/>
  <c r="AT48" i="4"/>
  <c r="Y48" i="4" s="1"/>
  <c r="AT39" i="4"/>
  <c r="Y39" i="4" s="1"/>
  <c r="AT57" i="4"/>
  <c r="Y57" i="4" s="1"/>
  <c r="AT55" i="4"/>
  <c r="Y55" i="4" s="1"/>
  <c r="AT53" i="4"/>
  <c r="Y53" i="4" s="1"/>
  <c r="AT51" i="4"/>
  <c r="Y51" i="4" s="1"/>
  <c r="AT49" i="4"/>
  <c r="Y49" i="4" s="1"/>
  <c r="AT46" i="4"/>
  <c r="Y46" i="4" s="1"/>
  <c r="AT44" i="4"/>
  <c r="Y44" i="4" s="1"/>
  <c r="AT42" i="4"/>
  <c r="Y42" i="4" s="1"/>
  <c r="AT40" i="4"/>
  <c r="Y40" i="4" s="1"/>
  <c r="AS12" i="4"/>
  <c r="AT38" i="4"/>
  <c r="Y38" i="4" s="1"/>
  <c r="Y83" i="3"/>
  <c r="Y135" i="4" l="1"/>
  <c r="AV136" i="4"/>
  <c r="AW136" i="4" s="1"/>
  <c r="AY136" i="4" s="1"/>
  <c r="AT136" i="4"/>
  <c r="Y136" i="4" s="1"/>
  <c r="A114" i="4"/>
  <c r="AO5" i="4" s="1"/>
  <c r="A10" i="4"/>
  <c r="AO1" i="4" s="1"/>
  <c r="B136" i="4"/>
  <c r="AR36" i="3"/>
  <c r="AR166" i="3"/>
  <c r="W187" i="3"/>
  <c r="AT187" i="3" s="1"/>
  <c r="AT57" i="3"/>
  <c r="V169" i="3"/>
  <c r="AS169" i="3" s="1"/>
  <c r="AS39" i="3"/>
  <c r="V180" i="3"/>
  <c r="AS180" i="3" s="1"/>
  <c r="AS50" i="3"/>
  <c r="V187" i="3"/>
  <c r="AS187" i="3" s="1"/>
  <c r="AS57" i="3"/>
  <c r="V179" i="3"/>
  <c r="AS179" i="3" s="1"/>
  <c r="AS49" i="3"/>
  <c r="V172" i="3"/>
  <c r="AS172" i="3" s="1"/>
  <c r="AS42" i="3"/>
  <c r="V175" i="3"/>
  <c r="AS175" i="3" s="1"/>
  <c r="AS45" i="3"/>
  <c r="V182" i="3"/>
  <c r="AS182" i="3" s="1"/>
  <c r="AS52" i="3"/>
  <c r="V186" i="3"/>
  <c r="AS186" i="3" s="1"/>
  <c r="AS56" i="3"/>
  <c r="V177" i="3"/>
  <c r="AS177" i="3" s="1"/>
  <c r="AS47" i="3"/>
  <c r="V178" i="3"/>
  <c r="AS178" i="3" s="1"/>
  <c r="AS48" i="3"/>
  <c r="V173" i="3"/>
  <c r="AS173" i="3" s="1"/>
  <c r="AS43" i="3"/>
  <c r="V184" i="3"/>
  <c r="AS184" i="3" s="1"/>
  <c r="AS54" i="3"/>
  <c r="V183" i="3"/>
  <c r="AS183" i="3" s="1"/>
  <c r="AS53" i="3"/>
  <c r="V176" i="3"/>
  <c r="AS176" i="3" s="1"/>
  <c r="AS46" i="3"/>
  <c r="V168" i="3"/>
  <c r="AS168" i="3" s="1"/>
  <c r="AS38" i="3"/>
  <c r="V171" i="3"/>
  <c r="AS171" i="3" s="1"/>
  <c r="AS41" i="3"/>
  <c r="V174" i="3"/>
  <c r="AS174" i="3" s="1"/>
  <c r="AS44" i="3"/>
  <c r="V181" i="3"/>
  <c r="AS181" i="3" s="1"/>
  <c r="AS51" i="3"/>
  <c r="V167" i="3"/>
  <c r="AS167" i="3" s="1"/>
  <c r="AS37" i="3"/>
  <c r="V170" i="3"/>
  <c r="AS170" i="3" s="1"/>
  <c r="AS40" i="3"/>
  <c r="V185" i="3"/>
  <c r="AS185" i="3" s="1"/>
  <c r="AS55" i="3"/>
  <c r="Y144" i="3"/>
  <c r="B144" i="3"/>
  <c r="Y148" i="3"/>
  <c r="B148" i="3"/>
  <c r="Y153" i="3"/>
  <c r="B153" i="3"/>
  <c r="Y157" i="3"/>
  <c r="B157" i="3"/>
  <c r="Y143" i="3"/>
  <c r="B143" i="3"/>
  <c r="Y147" i="3"/>
  <c r="B147" i="3"/>
  <c r="Y151" i="3"/>
  <c r="B151" i="3"/>
  <c r="Y154" i="3"/>
  <c r="B154" i="3"/>
  <c r="Y158" i="3"/>
  <c r="B158" i="3"/>
  <c r="Y160" i="3"/>
  <c r="B160" i="3"/>
  <c r="Y135" i="3"/>
  <c r="X113" i="3"/>
  <c r="Y142" i="3"/>
  <c r="B142" i="3"/>
  <c r="Y146" i="3"/>
  <c r="B146" i="3"/>
  <c r="Y150" i="3"/>
  <c r="B150" i="3"/>
  <c r="Y155" i="3"/>
  <c r="B155" i="3"/>
  <c r="W140" i="3"/>
  <c r="B141" i="3"/>
  <c r="Y145" i="3"/>
  <c r="B145" i="3"/>
  <c r="Y149" i="3"/>
  <c r="B149" i="3"/>
  <c r="Y152" i="3"/>
  <c r="B152" i="3"/>
  <c r="Y156" i="3"/>
  <c r="B156" i="3"/>
  <c r="Y159" i="3"/>
  <c r="B159" i="3"/>
  <c r="A139" i="3"/>
  <c r="B161" i="3"/>
  <c r="AT114" i="3"/>
  <c r="Y115" i="3"/>
  <c r="X61" i="3"/>
  <c r="U166" i="3"/>
  <c r="X36" i="4"/>
  <c r="B14" i="4"/>
  <c r="B16" i="4"/>
  <c r="B18" i="4"/>
  <c r="B20" i="4"/>
  <c r="B23" i="4"/>
  <c r="B25" i="4"/>
  <c r="B27" i="4"/>
  <c r="B29" i="4"/>
  <c r="B31" i="4"/>
  <c r="B12" i="4"/>
  <c r="B13" i="4"/>
  <c r="B22" i="4"/>
  <c r="B15" i="4"/>
  <c r="B17" i="4"/>
  <c r="B19" i="4"/>
  <c r="B21" i="4"/>
  <c r="B24" i="4"/>
  <c r="B26" i="4"/>
  <c r="B28" i="4"/>
  <c r="B30" i="4"/>
  <c r="V17" i="3"/>
  <c r="AS17" i="3" s="1"/>
  <c r="AT100" i="3"/>
  <c r="Y100" i="3" s="1"/>
  <c r="V31" i="3"/>
  <c r="AS31" i="3" s="1"/>
  <c r="V27" i="3"/>
  <c r="AS27" i="3" s="1"/>
  <c r="V15" i="3"/>
  <c r="AS15" i="3" s="1"/>
  <c r="W50" i="3"/>
  <c r="V29" i="3"/>
  <c r="AS29" i="3" s="1"/>
  <c r="V11" i="3"/>
  <c r="AS11" i="3" s="1"/>
  <c r="W47" i="3"/>
  <c r="V22" i="3"/>
  <c r="AS22" i="3" s="1"/>
  <c r="V13" i="3"/>
  <c r="AS13" i="3" s="1"/>
  <c r="W42" i="3"/>
  <c r="V30" i="3"/>
  <c r="AS30" i="3" s="1"/>
  <c r="V21" i="3"/>
  <c r="AS21" i="3" s="1"/>
  <c r="AT109" i="3"/>
  <c r="Y109" i="3" s="1"/>
  <c r="B109" i="3"/>
  <c r="V14" i="3"/>
  <c r="AS14" i="3" s="1"/>
  <c r="W39" i="3"/>
  <c r="AT108" i="3"/>
  <c r="Y108" i="3" s="1"/>
  <c r="AT95" i="3"/>
  <c r="Y95" i="3" s="1"/>
  <c r="V23" i="3"/>
  <c r="AS23" i="3" s="1"/>
  <c r="V24" i="3"/>
  <c r="AS24" i="3" s="1"/>
  <c r="W55" i="3"/>
  <c r="AT92" i="3"/>
  <c r="Y92" i="3" s="1"/>
  <c r="AT101" i="3"/>
  <c r="Y101" i="3" s="1"/>
  <c r="U10" i="3"/>
  <c r="V25" i="3"/>
  <c r="AS25" i="3" s="1"/>
  <c r="W54" i="3"/>
  <c r="V18" i="3"/>
  <c r="AS18" i="3" s="1"/>
  <c r="W43" i="3"/>
  <c r="AT104" i="3"/>
  <c r="Y104" i="3" s="1"/>
  <c r="AT91" i="3"/>
  <c r="Y91" i="3" s="1"/>
  <c r="AT99" i="3"/>
  <c r="Y99" i="3" s="1"/>
  <c r="W38" i="3"/>
  <c r="W46" i="3"/>
  <c r="W51" i="3"/>
  <c r="AT96" i="3"/>
  <c r="Y96" i="3" s="1"/>
  <c r="AT105" i="3"/>
  <c r="Y105" i="3" s="1"/>
  <c r="V19" i="3"/>
  <c r="AS19" i="3" s="1"/>
  <c r="W40" i="3"/>
  <c r="W44" i="3"/>
  <c r="W48" i="3"/>
  <c r="V26" i="3"/>
  <c r="AS26" i="3" s="1"/>
  <c r="V16" i="3"/>
  <c r="AS16" i="3" s="1"/>
  <c r="W49" i="3"/>
  <c r="W53" i="3"/>
  <c r="AT90" i="3"/>
  <c r="Y90" i="3" s="1"/>
  <c r="AT94" i="3"/>
  <c r="Y94" i="3" s="1"/>
  <c r="AT98" i="3"/>
  <c r="Y98" i="3" s="1"/>
  <c r="AT103" i="3"/>
  <c r="Y103" i="3" s="1"/>
  <c r="AT107" i="3"/>
  <c r="Y107" i="3" s="1"/>
  <c r="W88" i="3"/>
  <c r="V36" i="3"/>
  <c r="W52" i="3"/>
  <c r="W56" i="3"/>
  <c r="V28" i="3"/>
  <c r="AS28" i="3" s="1"/>
  <c r="V20" i="3"/>
  <c r="AS20" i="3" s="1"/>
  <c r="V12" i="3"/>
  <c r="AS12" i="3" s="1"/>
  <c r="W37" i="3"/>
  <c r="W41" i="3"/>
  <c r="W45" i="3"/>
  <c r="AT102" i="3"/>
  <c r="Y102" i="3" s="1"/>
  <c r="AT106" i="3"/>
  <c r="Y106" i="3" s="1"/>
  <c r="AT93" i="3"/>
  <c r="Y93" i="3" s="1"/>
  <c r="AT97" i="3"/>
  <c r="Y97" i="3" s="1"/>
  <c r="AV32" i="4"/>
  <c r="AW32" i="4" s="1"/>
  <c r="AY32" i="4" s="1"/>
  <c r="AS11" i="4"/>
  <c r="Y58" i="4"/>
  <c r="AT32" i="4"/>
  <c r="AT21" i="4"/>
  <c r="AT24" i="4"/>
  <c r="AT26" i="4"/>
  <c r="AT28" i="4"/>
  <c r="AT30" i="4"/>
  <c r="AT22" i="4"/>
  <c r="AT15" i="4"/>
  <c r="AT17" i="4"/>
  <c r="AT19" i="4"/>
  <c r="AT31" i="4"/>
  <c r="AT14" i="4"/>
  <c r="AT16" i="4"/>
  <c r="AT18" i="4"/>
  <c r="AT20" i="4"/>
  <c r="AT23" i="4"/>
  <c r="AT25" i="4"/>
  <c r="AT27" i="4"/>
  <c r="AT29" i="4"/>
  <c r="AT13" i="4"/>
  <c r="AR10" i="3"/>
  <c r="B57" i="3"/>
  <c r="AT62" i="3"/>
  <c r="Y63" i="3"/>
  <c r="W11" i="4"/>
  <c r="B32" i="4"/>
  <c r="AT37" i="4"/>
  <c r="AT12" i="4"/>
  <c r="W31" i="3"/>
  <c r="AT31" i="3" s="1"/>
  <c r="AT115" i="4" l="1"/>
  <c r="X114" i="4"/>
  <c r="W178" i="3"/>
  <c r="AT48" i="3"/>
  <c r="Y48" i="3" s="1"/>
  <c r="W170" i="3"/>
  <c r="AT40" i="3"/>
  <c r="Y40" i="3" s="1"/>
  <c r="W175" i="3"/>
  <c r="AT45" i="3"/>
  <c r="Y45" i="3" s="1"/>
  <c r="W167" i="3"/>
  <c r="AT167" i="3" s="1"/>
  <c r="AT37" i="3"/>
  <c r="W186" i="3"/>
  <c r="AT56" i="3"/>
  <c r="Y56" i="3" s="1"/>
  <c r="W179" i="3"/>
  <c r="AT49" i="3"/>
  <c r="Y49" i="3" s="1"/>
  <c r="W174" i="3"/>
  <c r="AT44" i="3"/>
  <c r="Y44" i="3" s="1"/>
  <c r="W176" i="3"/>
  <c r="AT46" i="3"/>
  <c r="Y46" i="3" s="1"/>
  <c r="W185" i="3"/>
  <c r="AT55" i="3"/>
  <c r="Y55" i="3" s="1"/>
  <c r="W177" i="3"/>
  <c r="AT47" i="3"/>
  <c r="Y47" i="3" s="1"/>
  <c r="AS36" i="3"/>
  <c r="Y57" i="3"/>
  <c r="W171" i="3"/>
  <c r="AT41" i="3"/>
  <c r="Y41" i="3" s="1"/>
  <c r="W182" i="3"/>
  <c r="AT52" i="3"/>
  <c r="Y52" i="3" s="1"/>
  <c r="W183" i="3"/>
  <c r="AT53" i="3"/>
  <c r="Y53" i="3" s="1"/>
  <c r="W181" i="3"/>
  <c r="AT51" i="3"/>
  <c r="Y51" i="3" s="1"/>
  <c r="W168" i="3"/>
  <c r="AT38" i="3"/>
  <c r="Y38" i="3" s="1"/>
  <c r="W173" i="3"/>
  <c r="AT43" i="3"/>
  <c r="Y43" i="3" s="1"/>
  <c r="W184" i="3"/>
  <c r="AT54" i="3"/>
  <c r="Y54" i="3" s="1"/>
  <c r="W169" i="3"/>
  <c r="AT39" i="3"/>
  <c r="Y39" i="3" s="1"/>
  <c r="W172" i="3"/>
  <c r="AT42" i="3"/>
  <c r="Y42" i="3" s="1"/>
  <c r="W180" i="3"/>
  <c r="AT50" i="3"/>
  <c r="Y50" i="3" s="1"/>
  <c r="AS166" i="3"/>
  <c r="Y187" i="3"/>
  <c r="Y161" i="3"/>
  <c r="X139" i="3"/>
  <c r="AT140" i="3"/>
  <c r="Y141" i="3"/>
  <c r="V166" i="3"/>
  <c r="B187" i="3"/>
  <c r="X10" i="4"/>
  <c r="B125" i="4"/>
  <c r="B134" i="4"/>
  <c r="B132" i="4"/>
  <c r="B130" i="4"/>
  <c r="B128" i="4"/>
  <c r="B123" i="4"/>
  <c r="B121" i="4"/>
  <c r="B119" i="4"/>
  <c r="B117" i="4"/>
  <c r="B116" i="4"/>
  <c r="W115" i="4"/>
  <c r="B135" i="4"/>
  <c r="B133" i="4"/>
  <c r="B131" i="4"/>
  <c r="B129" i="4"/>
  <c r="B127" i="4"/>
  <c r="B124" i="4"/>
  <c r="B122" i="4"/>
  <c r="B120" i="4"/>
  <c r="B118" i="4"/>
  <c r="B126" i="4"/>
  <c r="B38" i="3"/>
  <c r="W21" i="3"/>
  <c r="B21" i="3" s="1"/>
  <c r="W13" i="3"/>
  <c r="B13" i="3" s="1"/>
  <c r="W24" i="3"/>
  <c r="B24" i="3" s="1"/>
  <c r="B43" i="3"/>
  <c r="B50" i="3"/>
  <c r="B55" i="3"/>
  <c r="B47" i="3"/>
  <c r="B52" i="3"/>
  <c r="W16" i="3"/>
  <c r="B16" i="3" s="1"/>
  <c r="B39" i="3"/>
  <c r="B42" i="3"/>
  <c r="W28" i="3"/>
  <c r="AT28" i="3" s="1"/>
  <c r="Y28" i="3" s="1"/>
  <c r="B53" i="3"/>
  <c r="W27" i="3"/>
  <c r="AT27" i="3" s="1"/>
  <c r="Y27" i="3" s="1"/>
  <c r="W12" i="3"/>
  <c r="B12" i="3" s="1"/>
  <c r="B51" i="3"/>
  <c r="B40" i="3"/>
  <c r="W29" i="3"/>
  <c r="B29" i="3" s="1"/>
  <c r="W20" i="3"/>
  <c r="AT20" i="3" s="1"/>
  <c r="Y20" i="3" s="1"/>
  <c r="B49" i="3"/>
  <c r="B46" i="3"/>
  <c r="W19" i="3"/>
  <c r="AT19" i="3" s="1"/>
  <c r="Y19" i="3" s="1"/>
  <c r="B45" i="3"/>
  <c r="B56" i="3"/>
  <c r="B44" i="3"/>
  <c r="W25" i="3"/>
  <c r="B25" i="3" s="1"/>
  <c r="W17" i="3"/>
  <c r="B17" i="3" s="1"/>
  <c r="B54" i="3"/>
  <c r="B48" i="3"/>
  <c r="W23" i="3"/>
  <c r="B23" i="3" s="1"/>
  <c r="W11" i="3"/>
  <c r="AT11" i="3" s="1"/>
  <c r="W30" i="3"/>
  <c r="AT30" i="3" s="1"/>
  <c r="Y30" i="3" s="1"/>
  <c r="W18" i="3"/>
  <c r="AT18" i="3" s="1"/>
  <c r="Y18" i="3" s="1"/>
  <c r="W36" i="3"/>
  <c r="AS10" i="3"/>
  <c r="AT88" i="3"/>
  <c r="W15" i="3"/>
  <c r="AT15" i="3" s="1"/>
  <c r="Y15" i="3" s="1"/>
  <c r="W26" i="3"/>
  <c r="B26" i="3" s="1"/>
  <c r="W22" i="3"/>
  <c r="AT22" i="3" s="1"/>
  <c r="Y22" i="3" s="1"/>
  <c r="W14" i="3"/>
  <c r="B14" i="3" s="1"/>
  <c r="B41" i="3"/>
  <c r="V10" i="3"/>
  <c r="AT11" i="4"/>
  <c r="B31" i="3"/>
  <c r="Y31" i="3"/>
  <c r="AT180" i="3" l="1"/>
  <c r="Y180" i="3" s="1"/>
  <c r="AT172" i="3"/>
  <c r="Y172" i="3" s="1"/>
  <c r="AT169" i="3"/>
  <c r="Y169" i="3" s="1"/>
  <c r="AT184" i="3"/>
  <c r="Y184" i="3" s="1"/>
  <c r="AT173" i="3"/>
  <c r="Y173" i="3" s="1"/>
  <c r="AT168" i="3"/>
  <c r="Y168" i="3" s="1"/>
  <c r="AT181" i="3"/>
  <c r="Y181" i="3" s="1"/>
  <c r="AT183" i="3"/>
  <c r="Y183" i="3" s="1"/>
  <c r="AT182" i="3"/>
  <c r="Y182" i="3" s="1"/>
  <c r="AT171" i="3"/>
  <c r="Y171" i="3" s="1"/>
  <c r="AT177" i="3"/>
  <c r="Y177" i="3" s="1"/>
  <c r="AT185" i="3"/>
  <c r="Y185" i="3" s="1"/>
  <c r="AT176" i="3"/>
  <c r="Y176" i="3" s="1"/>
  <c r="AT174" i="3"/>
  <c r="Y174" i="3" s="1"/>
  <c r="AT179" i="3"/>
  <c r="Y179" i="3" s="1"/>
  <c r="AT186" i="3"/>
  <c r="Y186" i="3" s="1"/>
  <c r="AT175" i="3"/>
  <c r="Y175" i="3" s="1"/>
  <c r="AT170" i="3"/>
  <c r="Y170" i="3" s="1"/>
  <c r="AT178" i="3"/>
  <c r="Y178" i="3" s="1"/>
  <c r="AT36" i="3"/>
  <c r="AT21" i="3"/>
  <c r="Y21" i="3" s="1"/>
  <c r="B177" i="3"/>
  <c r="B185" i="3"/>
  <c r="B174" i="3"/>
  <c r="B179" i="3"/>
  <c r="W166" i="3"/>
  <c r="B180" i="3"/>
  <c r="B172" i="3"/>
  <c r="B169" i="3"/>
  <c r="B184" i="3"/>
  <c r="B173" i="3"/>
  <c r="B168" i="3"/>
  <c r="B181" i="3"/>
  <c r="B170" i="3"/>
  <c r="B178" i="3"/>
  <c r="B183" i="3"/>
  <c r="B182" i="3"/>
  <c r="B171" i="3"/>
  <c r="B186" i="3"/>
  <c r="B175" i="3"/>
  <c r="B176" i="3"/>
  <c r="B18" i="3"/>
  <c r="AT13" i="3"/>
  <c r="Y13" i="3" s="1"/>
  <c r="AT16" i="3"/>
  <c r="Y16" i="3" s="1"/>
  <c r="AT24" i="3"/>
  <c r="Y24" i="3" s="1"/>
  <c r="AT12" i="3"/>
  <c r="Y12" i="3" s="1"/>
  <c r="B20" i="3"/>
  <c r="B28" i="3"/>
  <c r="B27" i="3"/>
  <c r="AT26" i="3"/>
  <c r="Y26" i="3" s="1"/>
  <c r="AT25" i="3"/>
  <c r="Y25" i="3" s="1"/>
  <c r="B19" i="3"/>
  <c r="AT29" i="3"/>
  <c r="Y29" i="3" s="1"/>
  <c r="B22" i="3"/>
  <c r="AT17" i="3"/>
  <c r="Y17" i="3" s="1"/>
  <c r="B30" i="3"/>
  <c r="AT23" i="3"/>
  <c r="Y23" i="3" s="1"/>
  <c r="B15" i="3"/>
  <c r="AT14" i="3"/>
  <c r="Y14" i="3" s="1"/>
  <c r="W10" i="3"/>
  <c r="AO3" i="3"/>
  <c r="B89" i="3"/>
  <c r="Z89" i="3"/>
  <c r="A87" i="3"/>
  <c r="AO4" i="3" s="1"/>
  <c r="C88" i="3"/>
  <c r="AT166" i="3" l="1"/>
  <c r="Z167" i="3"/>
  <c r="Z37" i="3"/>
  <c r="X35" i="3" s="1"/>
  <c r="C36" i="3"/>
  <c r="Y89" i="3"/>
  <c r="X87" i="3"/>
  <c r="AT10" i="3"/>
  <c r="A35" i="3"/>
  <c r="AO2" i="3" s="1"/>
  <c r="B37" i="3"/>
  <c r="Z88" i="3"/>
  <c r="Y37" i="3" l="1"/>
  <c r="Z36" i="3"/>
  <c r="Y167" i="3"/>
  <c r="Z166" i="3"/>
  <c r="B167" i="3"/>
  <c r="A165" i="3"/>
  <c r="AO5" i="3" s="1"/>
  <c r="C166" i="3"/>
  <c r="C10" i="3"/>
  <c r="B11" i="3"/>
  <c r="Z11" i="3"/>
  <c r="X9" i="3" s="1"/>
  <c r="A9" i="3"/>
  <c r="AO1" i="3" s="1"/>
  <c r="X165" i="3" l="1"/>
  <c r="Y11" i="3"/>
  <c r="Z10" i="3"/>
</calcChain>
</file>

<file path=xl/comments1.xml><?xml version="1.0" encoding="utf-8"?>
<comments xmlns="http://schemas.openxmlformats.org/spreadsheetml/2006/main">
  <authors>
    <author>Author</author>
  </authors>
  <commentList>
    <comment ref="AR1" authorId="0" shapeId="0">
      <text>
        <r>
          <rPr>
            <b/>
            <sz val="9"/>
            <color indexed="81"/>
            <rFont val="Tahoma"/>
            <family val="2"/>
          </rPr>
          <t>Magnitude
of the
Field Energy Density</t>
        </r>
      </text>
    </comment>
    <comment ref="AR2" authorId="0" shapeId="0">
      <text>
        <r>
          <rPr>
            <b/>
            <sz val="9"/>
            <color indexed="81"/>
            <rFont val="Tahoma"/>
            <family val="2"/>
          </rPr>
          <t>Magnitude
of the
Magnetic Field</t>
        </r>
      </text>
    </comment>
    <comment ref="AR3" authorId="0" shapeId="0">
      <text>
        <r>
          <rPr>
            <b/>
            <sz val="9"/>
            <color indexed="81"/>
            <rFont val="Tahoma"/>
            <family val="2"/>
          </rPr>
          <t>X-Component
of the
Magnetic Field</t>
        </r>
      </text>
    </comment>
    <comment ref="AR4" authorId="0" shapeId="0">
      <text>
        <r>
          <rPr>
            <b/>
            <sz val="9"/>
            <color indexed="81"/>
            <rFont val="Tahoma"/>
            <family val="2"/>
          </rPr>
          <t>Y-Component
of the
Magnetic Field</t>
        </r>
      </text>
    </comment>
    <comment ref="AR5" authorId="0" shapeId="0">
      <text>
        <r>
          <rPr>
            <b/>
            <sz val="9"/>
            <color indexed="81"/>
            <rFont val="Tahoma"/>
            <family val="2"/>
          </rPr>
          <t>Interaction Energy Density between the 1st and 2nd Dipoles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AR1" authorId="0" shapeId="0">
      <text>
        <r>
          <rPr>
            <b/>
            <sz val="9"/>
            <color indexed="81"/>
            <rFont val="Tahoma"/>
            <family val="2"/>
          </rPr>
          <t>Magnitude of the Field Energy Density</t>
        </r>
      </text>
    </comment>
    <comment ref="AR2" authorId="0" shapeId="0">
      <text>
        <r>
          <rPr>
            <b/>
            <sz val="9"/>
            <color indexed="81"/>
            <rFont val="Tahoma"/>
            <family val="2"/>
          </rPr>
          <t>Magnitude of the Magnetic Field</t>
        </r>
      </text>
    </comment>
    <comment ref="AR3" authorId="0" shapeId="0">
      <text>
        <r>
          <rPr>
            <b/>
            <sz val="9"/>
            <color indexed="81"/>
            <rFont val="Tahoma"/>
            <family val="2"/>
          </rPr>
          <t>X-Component of the Magnetic Field</t>
        </r>
      </text>
    </comment>
    <comment ref="AR4" authorId="0" shapeId="0">
      <text>
        <r>
          <rPr>
            <b/>
            <sz val="9"/>
            <color indexed="81"/>
            <rFont val="Tahoma"/>
            <family val="2"/>
          </rPr>
          <t>Y-Component of the Magnetic Field</t>
        </r>
      </text>
    </comment>
    <comment ref="AR5" authorId="0" shapeId="0">
      <text>
        <r>
          <rPr>
            <b/>
            <sz val="9"/>
            <color indexed="81"/>
            <rFont val="Tahoma"/>
            <family val="2"/>
          </rPr>
          <t>Interaction Energy Density between the Dipole and the External Field</t>
        </r>
      </text>
    </comment>
  </commentList>
</comments>
</file>

<file path=xl/sharedStrings.xml><?xml version="1.0" encoding="utf-8"?>
<sst xmlns="http://schemas.openxmlformats.org/spreadsheetml/2006/main" count="275" uniqueCount="92">
  <si>
    <t>x-coord</t>
  </si>
  <si>
    <t>y-coord</t>
  </si>
  <si>
    <t>External Field Strength</t>
  </si>
  <si>
    <t>Magnetic Permeability (μ)</t>
  </si>
  <si>
    <t>Average</t>
  </si>
  <si>
    <t>Rotation of the 1st Dipole</t>
  </si>
  <si>
    <t>Numerical Value</t>
  </si>
  <si>
    <t>Logarithm of the Absolute Value</t>
  </si>
  <si>
    <t>(Logarithm of the Absolute Value + 10) * Sign of the X-Component</t>
  </si>
  <si>
    <t>(Logarithm of the Absolute Value + 10) * Sign of the Y-Component</t>
  </si>
  <si>
    <t>Rotation of the Dipole</t>
  </si>
  <si>
    <t>In the +X direction</t>
  </si>
  <si>
    <t>meters</t>
  </si>
  <si>
    <t>Rotation of the 2nd Dipole</t>
  </si>
  <si>
    <t>Energy Avg</t>
  </si>
  <si>
    <t>diff</t>
  </si>
  <si>
    <t>avg</t>
  </si>
  <si>
    <t>count</t>
  </si>
  <si>
    <t>R.M.S.</t>
  </si>
  <si>
    <t>Mean</t>
  </si>
  <si>
    <t>Aligned</t>
  </si>
  <si>
    <t>=</t>
  </si>
  <si>
    <t>IF(</t>
  </si>
  <si>
    <t>OR(</t>
  </si>
  <si>
    <t>($L$1+C$63)^2+($A65)^2&lt;0.001,</t>
  </si>
  <si>
    <t>($R$1-C$63)^2+($A65)^2&lt;0.001</t>
  </si>
  <si>
    <t>)</t>
  </si>
  <si>
    <t>,</t>
  </si>
  <si>
    <t>($D$2/(4*PI()))*</t>
  </si>
  <si>
    <t>(</t>
  </si>
  <si>
    <t>(COS($Z$3)*</t>
  </si>
  <si>
    <t>3*</t>
  </si>
  <si>
    <t>COS(</t>
  </si>
  <si>
    <t>ATAN2($L$1+C$63,$A65)</t>
  </si>
  <si>
    <t>)^2</t>
  </si>
  <si>
    <t>-3*</t>
  </si>
  <si>
    <t>-</t>
  </si>
  <si>
    <t>$Z$3)*</t>
  </si>
  <si>
    <t>SIN(</t>
  </si>
  <si>
    <t>SIN($Z$3)</t>
  </si>
  <si>
    <t>*$L$2/</t>
  </si>
  <si>
    <t>($L$1+C$63)^2+</t>
  </si>
  <si>
    <t>($A65)^2</t>
  </si>
  <si>
    <t>)^(3/2)</t>
  </si>
  <si>
    <t>+</t>
  </si>
  <si>
    <t>ATAN2($R$1-C$63,$A65)</t>
  </si>
  <si>
    <t>-1)</t>
  </si>
  <si>
    <t>*$R$2/</t>
  </si>
  <si>
    <t>($R$1-C$63)^2+</t>
  </si>
  <si>
    <t>""</t>
  </si>
  <si>
    <t>-$Z$4</t>
  </si>
  <si>
    <t>($L$1+C$63)^2+($A92)^2&lt;0.001,</t>
  </si>
  <si>
    <t>($R$1-C$63)^2+($A92)^2&lt;0.001</t>
  </si>
  <si>
    <t>(SIN($Z$3)*</t>
  </si>
  <si>
    <t>ATAN2($L$1+C$63,$A92)</t>
  </si>
  <si>
    <t>+3*</t>
  </si>
  <si>
    <t>)*</t>
  </si>
  <si>
    <t>$Z$3</t>
  </si>
  <si>
    <t>COS($Z$3)</t>
  </si>
  <si>
    <t>($A92)^2</t>
  </si>
  <si>
    <t>COS(ATAN2($R$1-C$63,$A92))*</t>
  </si>
  <si>
    <t>SIN(ATAN2($R$1-C$63,$A92))</t>
  </si>
  <si>
    <t>-$Z$3</t>
  </si>
  <si>
    <t xml:space="preserve">        magnetic permeability / 4 pi
        *       [ cos(θ_mag) (3 cos²(θ_samp-θ_mag) - 1) -
                  sin(θ_mag) (3 cos (θ_samp-θ_mag) sin (θ_samp-θ_mag)) ]
        *       magnetic dipole moment
        /       [ (x_samp-x_mag)^2 + (y_samp-y_mag)^2 ] ^ (3/2)</t>
  </si>
  <si>
    <t xml:space="preserve">        magnetic permeability / 4 pi
        *       [ sin(θ_mag) (3 cos²(θ_samp-θ_mag) - 1) +
                  cos(θ_mag) (3 cos (θ_samp-θ_mag) sin (θ_samp-θ_mag)) ]
        *       magnetic dipole moment
        /       [ (x_samp-x_mag)^2 + (y_samp-y_mag)^2 ] ^ (3/2)</t>
  </si>
  <si>
    <t>https://en.wikipedia.org/wiki/Magnetic_energy</t>
  </si>
  <si>
    <t>http://physics.stackexchange.com/questions/35565/extract-energy-from-magnets</t>
  </si>
  <si>
    <t>http://www.eng-tips.com/viewthread.cfm?qid=98210</t>
  </si>
  <si>
    <t>Field Avg, T</t>
  </si>
  <si>
    <t>Field Avg, G</t>
  </si>
  <si>
    <t>Magnitude of Magnetic Field Energy Density of Two Dipoles (in Teslas or T)</t>
  </si>
  <si>
    <t>Magnitude of the Magnetic Field B of Two Dipoles (in Teslas or T)</t>
  </si>
  <si>
    <t>X-component of the Magnetic Field B of Two Dipoles (in Teslas or T)</t>
  </si>
  <si>
    <t>Y-component of the Magnetic Field B of Two Dipoles (in Teslas or T)</t>
  </si>
  <si>
    <t>X-component of the Magnetic Field B of the 2nd Dipole Only (in Teslas or T)</t>
  </si>
  <si>
    <t>Y-component of the Magnetic Field B of the 2nd Dipole Only (in Teslas or T)</t>
  </si>
  <si>
    <t>(Logarithm of the Absolute Value + 10) * Sign</t>
  </si>
  <si>
    <t>Inter. Avg</t>
  </si>
  <si>
    <t>https://en.wikipedia.org/wiki/Magnetic_dipole</t>
  </si>
  <si>
    <t>Energy density of the magnetic field (in J/m³) = B²/2μ</t>
  </si>
  <si>
    <r>
      <t>Interaction Field Energy Density of the Magnetic Field (in J/m³) = (B</t>
    </r>
    <r>
      <rPr>
        <b/>
        <vertAlign val="subscript"/>
        <sz val="14"/>
        <color theme="1"/>
        <rFont val="Arial Narrow"/>
        <family val="2"/>
      </rPr>
      <t>total</t>
    </r>
    <r>
      <rPr>
        <b/>
        <sz val="14"/>
        <color theme="1"/>
        <rFont val="Arial Narrow"/>
        <family val="2"/>
      </rPr>
      <t>² - B</t>
    </r>
    <r>
      <rPr>
        <b/>
        <vertAlign val="subscript"/>
        <sz val="14"/>
        <color theme="1"/>
        <rFont val="Arial Narrow"/>
        <family val="2"/>
      </rPr>
      <t>dipole</t>
    </r>
    <r>
      <rPr>
        <b/>
        <sz val="14"/>
        <color theme="1"/>
        <rFont val="Arial Narrow"/>
        <family val="2"/>
      </rPr>
      <t>² - B</t>
    </r>
    <r>
      <rPr>
        <b/>
        <vertAlign val="subscript"/>
        <sz val="14"/>
        <color theme="1"/>
        <rFont val="Arial Narrow"/>
        <family val="2"/>
      </rPr>
      <t>external</t>
    </r>
    <r>
      <rPr>
        <b/>
        <sz val="14"/>
        <color theme="1"/>
        <rFont val="Arial Narrow"/>
        <family val="2"/>
      </rPr>
      <t>²)/2μ</t>
    </r>
  </si>
  <si>
    <t>Energy Density of the Magnetic Field (in J/m³) = B²/2μ</t>
  </si>
  <si>
    <r>
      <t>Interaction Energy Density of the Magnetic Field (in J/m³) = (B</t>
    </r>
    <r>
      <rPr>
        <b/>
        <vertAlign val="subscript"/>
        <sz val="14"/>
        <color theme="1"/>
        <rFont val="Arial Narrow"/>
        <family val="2"/>
      </rPr>
      <t>total</t>
    </r>
    <r>
      <rPr>
        <b/>
        <sz val="14"/>
        <color theme="1"/>
        <rFont val="Arial Narrow"/>
        <family val="2"/>
      </rPr>
      <t>² - B</t>
    </r>
    <r>
      <rPr>
        <b/>
        <vertAlign val="subscript"/>
        <sz val="14"/>
        <color theme="1"/>
        <rFont val="Arial Narrow"/>
        <family val="2"/>
      </rPr>
      <t>1st</t>
    </r>
    <r>
      <rPr>
        <b/>
        <sz val="14"/>
        <color theme="1"/>
        <rFont val="Arial Narrow"/>
        <family val="2"/>
      </rPr>
      <t>² - B</t>
    </r>
    <r>
      <rPr>
        <b/>
        <vertAlign val="subscript"/>
        <sz val="14"/>
        <color theme="1"/>
        <rFont val="Arial Narrow"/>
        <family val="2"/>
      </rPr>
      <t>2nd</t>
    </r>
    <r>
      <rPr>
        <b/>
        <sz val="14"/>
        <color theme="1"/>
        <rFont val="Arial Narrow"/>
        <family val="2"/>
      </rPr>
      <t>²)/2μ</t>
    </r>
  </si>
  <si>
    <t>X-component of the Magnetic Field B of a Dipole (in Teslas)</t>
  </si>
  <si>
    <t>Y-component of the Magnetic Field B of a Dipole (in Teslas)</t>
  </si>
  <si>
    <t>https://en.wikipedia.org/wiki/Gauss%27s_law_for_magnetism</t>
  </si>
  <si>
    <t>X Field Avg</t>
  </si>
  <si>
    <t>Y Field Avg</t>
  </si>
  <si>
    <t>But due to squaring, the average interaction magnetic energy density is not 0!</t>
  </si>
  <si>
    <r>
      <t xml:space="preserve">Values at </t>
    </r>
    <r>
      <rPr>
        <b/>
        <sz val="20"/>
        <rFont val="Arial Narrow"/>
        <family val="2"/>
      </rPr>
      <t>z=0</t>
    </r>
  </si>
  <si>
    <t>The average magnetic field integrated over all positions is 0! Why?</t>
  </si>
  <si>
    <t>https://en.wikipedia.org/wiki/Law_of_cosines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</si>
</sst>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3">
    <numFmt numFmtId="164" formatCode="0\ &quot;Tesla&quot;"/>
    <numFmt numFmtId="165" formatCode="0\ &quot;A m²&quot;"/>
    <numFmt numFmtId="166" formatCode="0.00E+00\ &quot;H/m&quot;"/>
    <numFmt numFmtId="167" formatCode="0.E+00\ &quot;Wb·m&quot;"/>
    <numFmt numFmtId="168" formatCode="0.00E+00\ &quot;(Wb/A)/m&quot;"/>
    <numFmt numFmtId="169" formatCode="0.0"/>
    <numFmt numFmtId="170" formatCode="&quot;Results without the external&quot;\ 0\ &quot;Tesla field&quot;"/>
    <numFmt numFmtId="171" formatCode="0E+00"/>
    <numFmt numFmtId="172" formatCode="&quot;Results with the external&quot;\ 0\ &quot;Tesla field at 90 degrees to the dipole&quot;"/>
    <numFmt numFmtId="173" formatCode="0\ &quot;Degrees&quot;"/>
    <numFmt numFmtId="174" formatCode="&quot;The&quot;\ h:mm\ &quot;direction&quot;"/>
    <numFmt numFmtId="175" formatCode="0.00\ &quot;Radians&quot;"/>
    <numFmt numFmtId="176" formatCode="0.000"/>
    <numFmt numFmtId="177" formatCode="0\ &quot;A / m&quot;"/>
    <numFmt numFmtId="178" formatCode="0.000\ &quot;Gauss&quot;"/>
    <numFmt numFmtId="179" formatCode="&quot;Magnitude of the Field Energy Density of a Dipole (in J / m³) subject to a&quot;\ 0.00\ &quot;Gauss External Field in the +X direction.&quot;"/>
    <numFmt numFmtId="180" formatCode="&quot;(-&quot;0.0&quot;,0)&quot;"/>
    <numFmt numFmtId="181" formatCode="&quot;Magnet&quot;"/>
    <numFmt numFmtId="182" formatCode="&quot;Dipoles&quot;"/>
    <numFmt numFmtId="183" formatCode="&quot;(&quot;0.0&quot;,0)&quot;"/>
    <numFmt numFmtId="184" formatCode="&quot;=&quot;\ 0"/>
    <numFmt numFmtId="185" formatCode="0\ &quot;=&quot;"/>
    <numFmt numFmtId="186" formatCode="0\ \≥"/>
    <numFmt numFmtId="187" formatCode="&quot;■ of ∑ ≥ ∑ of ■ if same sign&quot;"/>
    <numFmt numFmtId="188" formatCode="0.0000E+00"/>
    <numFmt numFmtId="189" formatCode="&quot;sum&quot;"/>
    <numFmt numFmtId="190" formatCode="&quot;+&quot;\ 0\ &quot;* 2&quot;"/>
    <numFmt numFmtId="191" formatCode="&quot;X-component of the Magnetic Field B (in Gauss or G) of a Dipole and a&quot;\ 0.00\ &quot;Gauss External Field in the +X direction.&quot;"/>
    <numFmt numFmtId="192" formatCode="&quot;Y-component of the Magnetic Field B (in Gauss or G) of a Dipole and a&quot;\ 0.00\ &quot;Gauss External Field in the +X direction.&quot;"/>
    <numFmt numFmtId="193" formatCode="&quot;Interaction Field Energy Density between a Dipole (in J / m³) and a&quot;\ 0.00\ &quot;Gauss External Field in the +X direction.&quot;"/>
    <numFmt numFmtId="194" formatCode="&quot;Interaction Field Energy Density (in J / m³) between the 1st and 2nd dipoles.&quot;"/>
    <numFmt numFmtId="195" formatCode="&quot;Magnitude of the Magnetic Field B (in Gauss or G) of a Dipole and a&quot;\ 0.00\ &quot;Gauss External Field in the +X direction.&quot;"/>
    <numFmt numFmtId="196" formatCode="&quot;magnetic moment of a dipole at (-&quot;0.0&quot;,0)&quot;"/>
  </numFmts>
  <fonts count="40" x14ac:knownFonts="1"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9"/>
      <color theme="1"/>
      <name val="Arial Narrow"/>
      <family val="2"/>
    </font>
    <font>
      <b/>
      <i/>
      <sz val="18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11"/>
      <color theme="0"/>
      <name val="Arial Narrow"/>
      <family val="2"/>
    </font>
    <font>
      <b/>
      <sz val="14"/>
      <color theme="0"/>
      <name val="Arial Narrow"/>
      <family val="2"/>
    </font>
    <font>
      <b/>
      <sz val="12"/>
      <color theme="1"/>
      <name val="Arial Narrow"/>
      <family val="2"/>
    </font>
    <font>
      <sz val="14"/>
      <color theme="1"/>
      <name val="Arial Narrow"/>
      <family val="2"/>
    </font>
    <font>
      <sz val="16"/>
      <color theme="1"/>
      <name val="Arial Narrow"/>
      <family val="2"/>
    </font>
    <font>
      <b/>
      <sz val="16"/>
      <color theme="1"/>
      <name val="Arial Narrow"/>
      <family val="2"/>
    </font>
    <font>
      <b/>
      <sz val="14"/>
      <name val="Arial Narrow"/>
      <family val="2"/>
    </font>
    <font>
      <sz val="14"/>
      <name val="Arial Narrow"/>
      <family val="2"/>
    </font>
    <font>
      <b/>
      <sz val="16"/>
      <color theme="0"/>
      <name val="Arial Narrow"/>
      <family val="2"/>
    </font>
    <font>
      <b/>
      <sz val="12"/>
      <name val="Arial Narrow"/>
      <family val="2"/>
    </font>
    <font>
      <b/>
      <sz val="14"/>
      <color rgb="FFFFFF00"/>
      <name val="Arial Narrow"/>
      <family val="2"/>
    </font>
    <font>
      <sz val="18"/>
      <color theme="1"/>
      <name val="Arial Narrow"/>
      <family val="2"/>
    </font>
    <font>
      <b/>
      <sz val="16"/>
      <name val="Arial Narrow"/>
      <family val="2"/>
    </font>
    <font>
      <sz val="11"/>
      <color theme="1"/>
      <name val="Courier New"/>
      <family val="3"/>
    </font>
    <font>
      <b/>
      <sz val="11"/>
      <color theme="1"/>
      <name val="Lucida Console"/>
      <family val="3"/>
    </font>
    <font>
      <b/>
      <sz val="11"/>
      <color rgb="FFFFFF00"/>
      <name val="Lucida Console"/>
      <family val="3"/>
    </font>
    <font>
      <b/>
      <sz val="14"/>
      <color rgb="FFFFFF00"/>
      <name val="Lucida Console"/>
      <family val="3"/>
    </font>
    <font>
      <b/>
      <sz val="18"/>
      <color rgb="FFFFFF00"/>
      <name val="Courier New"/>
      <family val="3"/>
    </font>
    <font>
      <u/>
      <sz val="11"/>
      <color theme="10"/>
      <name val="Calibri"/>
      <family val="2"/>
      <scheme val="minor"/>
    </font>
    <font>
      <b/>
      <u/>
      <sz val="16"/>
      <color theme="10"/>
      <name val="Calibri"/>
      <family val="2"/>
      <scheme val="minor"/>
    </font>
    <font>
      <b/>
      <sz val="11"/>
      <name val="Arial Narrow"/>
      <family val="2"/>
    </font>
    <font>
      <u/>
      <sz val="26"/>
      <color theme="0"/>
      <name val="Calibri"/>
      <family val="2"/>
      <scheme val="minor"/>
    </font>
    <font>
      <b/>
      <sz val="8"/>
      <color theme="1"/>
      <name val="Arial Narrow"/>
      <family val="2"/>
    </font>
    <font>
      <b/>
      <vertAlign val="subscript"/>
      <sz val="14"/>
      <color theme="1"/>
      <name val="Arial Narrow"/>
      <family val="2"/>
    </font>
    <font>
      <b/>
      <sz val="10"/>
      <color theme="1"/>
      <name val="Arial Narrow"/>
      <family val="2"/>
    </font>
    <font>
      <b/>
      <u/>
      <sz val="15"/>
      <color theme="10"/>
      <name val="Calibri"/>
      <family val="2"/>
      <scheme val="minor"/>
    </font>
    <font>
      <sz val="20"/>
      <name val="Arial Narrow"/>
      <family val="2"/>
    </font>
    <font>
      <sz val="20"/>
      <color theme="7" tint="-0.499984740745262"/>
      <name val="Arial Narrow"/>
      <family val="2"/>
    </font>
    <font>
      <b/>
      <sz val="8"/>
      <name val="Tahoma"/>
      <family val="2"/>
    </font>
    <font>
      <b/>
      <sz val="20"/>
      <name val="Arial Narrow"/>
      <family val="2"/>
    </font>
    <font>
      <b/>
      <sz val="8"/>
      <color theme="0"/>
      <name val="Tahoma"/>
      <family val="2"/>
    </font>
    <font>
      <b/>
      <sz val="14"/>
      <color rgb="FFFFFF00"/>
      <name val="Garamond"/>
      <family val="1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26" fillId="0" borderId="0" applyNumberFormat="0" applyFill="0" applyBorder="0" applyAlignment="0" applyProtection="0"/>
  </cellStyleXfs>
  <cellXfs count="125">
    <xf numFmtId="0" fontId="0" fillId="0" borderId="0" xfId="0"/>
    <xf numFmtId="0" fontId="2" fillId="2" borderId="0" xfId="0" applyFont="1" applyFill="1"/>
    <xf numFmtId="171" fontId="4" fillId="3" borderId="0" xfId="0" applyNumberFormat="1" applyFont="1" applyFill="1"/>
    <xf numFmtId="0" fontId="3" fillId="3" borderId="0" xfId="0" applyFont="1" applyFill="1" applyAlignment="1">
      <alignment horizontal="center"/>
    </xf>
    <xf numFmtId="11" fontId="3" fillId="3" borderId="0" xfId="0" applyNumberFormat="1" applyFont="1" applyFill="1" applyAlignment="1">
      <alignment horizontal="center"/>
    </xf>
    <xf numFmtId="0" fontId="3" fillId="4" borderId="0" xfId="0" applyFont="1" applyFill="1"/>
    <xf numFmtId="0" fontId="3" fillId="2" borderId="0" xfId="0" applyFont="1" applyFill="1"/>
    <xf numFmtId="171" fontId="4" fillId="3" borderId="1" xfId="0" applyNumberFormat="1" applyFont="1" applyFill="1" applyBorder="1"/>
    <xf numFmtId="171" fontId="4" fillId="3" borderId="2" xfId="0" applyNumberFormat="1" applyFont="1" applyFill="1" applyBorder="1"/>
    <xf numFmtId="171" fontId="4" fillId="3" borderId="3" xfId="0" applyNumberFormat="1" applyFont="1" applyFill="1" applyBorder="1"/>
    <xf numFmtId="171" fontId="4" fillId="3" borderId="4" xfId="0" applyNumberFormat="1" applyFont="1" applyFill="1" applyBorder="1"/>
    <xf numFmtId="171" fontId="4" fillId="3" borderId="0" xfId="0" applyNumberFormat="1" applyFont="1" applyFill="1" applyBorder="1"/>
    <xf numFmtId="171" fontId="4" fillId="3" borderId="5" xfId="0" applyNumberFormat="1" applyFont="1" applyFill="1" applyBorder="1"/>
    <xf numFmtId="171" fontId="4" fillId="3" borderId="6" xfId="0" applyNumberFormat="1" applyFont="1" applyFill="1" applyBorder="1"/>
    <xf numFmtId="171" fontId="4" fillId="3" borderId="7" xfId="0" applyNumberFormat="1" applyFont="1" applyFill="1" applyBorder="1"/>
    <xf numFmtId="171" fontId="4" fillId="3" borderId="8" xfId="0" applyNumberFormat="1" applyFont="1" applyFill="1" applyBorder="1"/>
    <xf numFmtId="167" fontId="11" fillId="3" borderId="0" xfId="0" applyNumberFormat="1" applyFont="1" applyFill="1" applyAlignment="1"/>
    <xf numFmtId="0" fontId="8" fillId="11" borderId="0" xfId="0" applyFont="1" applyFill="1" applyAlignment="1">
      <alignment horizontal="center"/>
    </xf>
    <xf numFmtId="11" fontId="8" fillId="11" borderId="0" xfId="0" applyNumberFormat="1" applyFont="1" applyFill="1" applyAlignment="1">
      <alignment horizontal="center"/>
    </xf>
    <xf numFmtId="171" fontId="9" fillId="7" borderId="0" xfId="0" applyNumberFormat="1" applyFont="1" applyFill="1"/>
    <xf numFmtId="0" fontId="9" fillId="7" borderId="0" xfId="0" applyFont="1" applyFill="1"/>
    <xf numFmtId="0" fontId="9" fillId="7" borderId="0" xfId="0" applyFont="1" applyFill="1" applyAlignment="1">
      <alignment horizontal="center"/>
    </xf>
    <xf numFmtId="171" fontId="9" fillId="7" borderId="0" xfId="0" applyNumberFormat="1" applyFont="1" applyFill="1" applyAlignment="1">
      <alignment horizontal="center"/>
    </xf>
    <xf numFmtId="0" fontId="9" fillId="7" borderId="0" xfId="0" applyNumberFormat="1" applyFont="1" applyFill="1"/>
    <xf numFmtId="1" fontId="17" fillId="6" borderId="0" xfId="0" applyNumberFormat="1" applyFont="1" applyFill="1" applyAlignment="1">
      <alignment horizontal="center"/>
    </xf>
    <xf numFmtId="2" fontId="1" fillId="13" borderId="0" xfId="0" applyNumberFormat="1" applyFont="1" applyFill="1"/>
    <xf numFmtId="176" fontId="9" fillId="13" borderId="0" xfId="0" applyNumberFormat="1" applyFont="1" applyFill="1" applyAlignment="1">
      <alignment horizontal="right"/>
    </xf>
    <xf numFmtId="2" fontId="18" fillId="12" borderId="0" xfId="0" applyNumberFormat="1" applyFont="1" applyFill="1" applyAlignment="1">
      <alignment horizontal="center"/>
    </xf>
    <xf numFmtId="171" fontId="10" fillId="3" borderId="0" xfId="0" applyNumberFormat="1" applyFont="1" applyFill="1"/>
    <xf numFmtId="2" fontId="10" fillId="3" borderId="1" xfId="0" applyNumberFormat="1" applyFont="1" applyFill="1" applyBorder="1"/>
    <xf numFmtId="2" fontId="10" fillId="3" borderId="2" xfId="0" applyNumberFormat="1" applyFont="1" applyFill="1" applyBorder="1"/>
    <xf numFmtId="2" fontId="10" fillId="3" borderId="3" xfId="0" applyNumberFormat="1" applyFont="1" applyFill="1" applyBorder="1"/>
    <xf numFmtId="2" fontId="10" fillId="3" borderId="4" xfId="0" applyNumberFormat="1" applyFont="1" applyFill="1" applyBorder="1"/>
    <xf numFmtId="2" fontId="10" fillId="3" borderId="0" xfId="0" applyNumberFormat="1" applyFont="1" applyFill="1" applyBorder="1"/>
    <xf numFmtId="2" fontId="10" fillId="3" borderId="5" xfId="0" applyNumberFormat="1" applyFont="1" applyFill="1" applyBorder="1"/>
    <xf numFmtId="2" fontId="10" fillId="3" borderId="6" xfId="0" applyNumberFormat="1" applyFont="1" applyFill="1" applyBorder="1"/>
    <xf numFmtId="2" fontId="10" fillId="3" borderId="7" xfId="0" applyNumberFormat="1" applyFont="1" applyFill="1" applyBorder="1"/>
    <xf numFmtId="2" fontId="10" fillId="3" borderId="8" xfId="0" applyNumberFormat="1" applyFont="1" applyFill="1" applyBorder="1"/>
    <xf numFmtId="2" fontId="10" fillId="3" borderId="0" xfId="0" applyNumberFormat="1" applyFont="1" applyFill="1"/>
    <xf numFmtId="169" fontId="10" fillId="3" borderId="0" xfId="0" applyNumberFormat="1" applyFont="1" applyFill="1"/>
    <xf numFmtId="169" fontId="10" fillId="3" borderId="1" xfId="0" applyNumberFormat="1" applyFont="1" applyFill="1" applyBorder="1"/>
    <xf numFmtId="169" fontId="10" fillId="3" borderId="2" xfId="0" applyNumberFormat="1" applyFont="1" applyFill="1" applyBorder="1"/>
    <xf numFmtId="169" fontId="10" fillId="3" borderId="3" xfId="0" applyNumberFormat="1" applyFont="1" applyFill="1" applyBorder="1"/>
    <xf numFmtId="169" fontId="10" fillId="3" borderId="4" xfId="0" applyNumberFormat="1" applyFont="1" applyFill="1" applyBorder="1"/>
    <xf numFmtId="169" fontId="10" fillId="3" borderId="0" xfId="0" applyNumberFormat="1" applyFont="1" applyFill="1" applyBorder="1"/>
    <xf numFmtId="169" fontId="10" fillId="3" borderId="5" xfId="0" applyNumberFormat="1" applyFont="1" applyFill="1" applyBorder="1"/>
    <xf numFmtId="169" fontId="10" fillId="3" borderId="6" xfId="0" applyNumberFormat="1" applyFont="1" applyFill="1" applyBorder="1"/>
    <xf numFmtId="169" fontId="10" fillId="3" borderId="7" xfId="0" applyNumberFormat="1" applyFont="1" applyFill="1" applyBorder="1"/>
    <xf numFmtId="169" fontId="10" fillId="3" borderId="8" xfId="0" applyNumberFormat="1" applyFont="1" applyFill="1" applyBorder="1"/>
    <xf numFmtId="1" fontId="16" fillId="10" borderId="0" xfId="0" applyNumberFormat="1" applyFont="1" applyFill="1" applyAlignment="1" applyProtection="1">
      <alignment horizontal="left"/>
      <protection locked="0"/>
    </xf>
    <xf numFmtId="0" fontId="21" fillId="5" borderId="0" xfId="0" applyFont="1" applyFill="1"/>
    <xf numFmtId="0" fontId="22" fillId="3" borderId="0" xfId="0" applyFont="1" applyFill="1" applyAlignment="1">
      <alignment horizontal="left"/>
    </xf>
    <xf numFmtId="0" fontId="23" fillId="13" borderId="0" xfId="0" applyFont="1" applyFill="1" applyAlignment="1">
      <alignment horizontal="left"/>
    </xf>
    <xf numFmtId="0" fontId="23" fillId="13" borderId="0" xfId="0" quotePrefix="1" applyFont="1" applyFill="1" applyAlignment="1">
      <alignment horizontal="left"/>
    </xf>
    <xf numFmtId="189" fontId="9" fillId="7" borderId="0" xfId="0" applyNumberFormat="1" applyFont="1" applyFill="1" applyAlignment="1">
      <alignment horizontal="center"/>
    </xf>
    <xf numFmtId="0" fontId="28" fillId="8" borderId="0" xfId="0" applyFont="1" applyFill="1" applyAlignment="1">
      <alignment horizontal="center"/>
    </xf>
    <xf numFmtId="11" fontId="28" fillId="8" borderId="0" xfId="0" applyNumberFormat="1" applyFont="1" applyFill="1" applyAlignment="1">
      <alignment horizontal="center"/>
    </xf>
    <xf numFmtId="0" fontId="0" fillId="0" borderId="0" xfId="0" applyFill="1" applyBorder="1"/>
    <xf numFmtId="171" fontId="30" fillId="3" borderId="0" xfId="0" applyNumberFormat="1" applyFont="1" applyFill="1"/>
    <xf numFmtId="2" fontId="32" fillId="3" borderId="0" xfId="0" applyNumberFormat="1" applyFont="1" applyFill="1"/>
    <xf numFmtId="0" fontId="22" fillId="3" borderId="0" xfId="0" applyFont="1" applyFill="1"/>
    <xf numFmtId="185" fontId="20" fillId="2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/>
    <xf numFmtId="190" fontId="1" fillId="2" borderId="0" xfId="0" applyNumberFormat="1" applyFont="1" applyFill="1" applyBorder="1" applyAlignment="1">
      <alignment horizontal="left"/>
    </xf>
    <xf numFmtId="184" fontId="16" fillId="2" borderId="0" xfId="0" applyNumberFormat="1" applyFont="1" applyFill="1" applyBorder="1" applyAlignment="1">
      <alignment horizontal="left"/>
    </xf>
    <xf numFmtId="186" fontId="20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21" fillId="3" borderId="0" xfId="0" applyFont="1" applyFill="1" applyAlignment="1"/>
    <xf numFmtId="187" fontId="1" fillId="2" borderId="0" xfId="0" applyNumberFormat="1" applyFont="1" applyFill="1" applyBorder="1" applyAlignment="1">
      <alignment vertical="center"/>
    </xf>
    <xf numFmtId="0" fontId="14" fillId="2" borderId="0" xfId="0" applyFont="1" applyFill="1" applyBorder="1" applyAlignment="1">
      <alignment vertical="center" wrapText="1"/>
    </xf>
    <xf numFmtId="171" fontId="14" fillId="11" borderId="0" xfId="0" applyNumberFormat="1" applyFont="1" applyFill="1" applyBorder="1" applyAlignment="1">
      <alignment horizontal="center"/>
    </xf>
    <xf numFmtId="187" fontId="1" fillId="14" borderId="0" xfId="0" applyNumberFormat="1" applyFont="1" applyFill="1" applyBorder="1" applyAlignment="1">
      <alignment vertical="center"/>
    </xf>
    <xf numFmtId="0" fontId="0" fillId="14" borderId="0" xfId="0" applyFill="1"/>
    <xf numFmtId="185" fontId="20" fillId="14" borderId="0" xfId="0" applyNumberFormat="1" applyFont="1" applyFill="1" applyBorder="1" applyAlignment="1">
      <alignment horizontal="center"/>
    </xf>
    <xf numFmtId="1" fontId="1" fillId="14" borderId="0" xfId="0" applyNumberFormat="1" applyFont="1" applyFill="1" applyBorder="1"/>
    <xf numFmtId="190" fontId="1" fillId="14" borderId="0" xfId="0" applyNumberFormat="1" applyFont="1" applyFill="1" applyBorder="1" applyAlignment="1">
      <alignment horizontal="left"/>
    </xf>
    <xf numFmtId="184" fontId="16" fillId="14" borderId="0" xfId="0" applyNumberFormat="1" applyFont="1" applyFill="1" applyBorder="1" applyAlignment="1">
      <alignment horizontal="left"/>
    </xf>
    <xf numFmtId="186" fontId="20" fillId="14" borderId="0" xfId="0" applyNumberFormat="1" applyFont="1" applyFill="1" applyBorder="1" applyAlignment="1">
      <alignment horizontal="center"/>
    </xf>
    <xf numFmtId="0" fontId="14" fillId="14" borderId="0" xfId="0" applyFont="1" applyFill="1" applyBorder="1" applyAlignment="1">
      <alignment vertical="center" wrapText="1"/>
    </xf>
    <xf numFmtId="0" fontId="0" fillId="14" borderId="0" xfId="0" applyFill="1" applyBorder="1"/>
    <xf numFmtId="0" fontId="39" fillId="14" borderId="0" xfId="0" applyFont="1" applyFill="1" applyBorder="1" applyAlignment="1">
      <alignment vertical="center" wrapText="1"/>
    </xf>
    <xf numFmtId="0" fontId="29" fillId="0" borderId="0" xfId="2" applyFont="1" applyAlignment="1">
      <alignment horizontal="center"/>
    </xf>
    <xf numFmtId="0" fontId="24" fillId="13" borderId="0" xfId="0" applyFont="1" applyFill="1" applyAlignment="1">
      <alignment horizontal="left" vertical="center" wrapText="1"/>
    </xf>
    <xf numFmtId="0" fontId="24" fillId="13" borderId="0" xfId="0" applyFont="1" applyFill="1" applyAlignment="1">
      <alignment horizontal="left" vertical="center"/>
    </xf>
    <xf numFmtId="0" fontId="25" fillId="9" borderId="0" xfId="0" applyFont="1" applyFill="1" applyAlignment="1">
      <alignment horizontal="center"/>
    </xf>
    <xf numFmtId="0" fontId="38" fillId="14" borderId="0" xfId="0" applyFont="1" applyFill="1" applyBorder="1" applyAlignment="1">
      <alignment horizontal="center" vertical="top" wrapText="1"/>
    </xf>
    <xf numFmtId="0" fontId="38" fillId="14" borderId="0" xfId="0" applyFont="1" applyFill="1" applyBorder="1" applyAlignment="1">
      <alignment horizontal="center" wrapText="1"/>
    </xf>
    <xf numFmtId="168" fontId="11" fillId="3" borderId="0" xfId="0" applyNumberFormat="1" applyFont="1" applyFill="1" applyAlignment="1">
      <alignment horizontal="center"/>
    </xf>
    <xf numFmtId="167" fontId="11" fillId="3" borderId="0" xfId="0" applyNumberFormat="1" applyFont="1" applyFill="1" applyAlignment="1">
      <alignment horizontal="center"/>
    </xf>
    <xf numFmtId="0" fontId="12" fillId="3" borderId="0" xfId="0" applyFont="1" applyFill="1" applyAlignment="1">
      <alignment horizontal="center" vertical="top"/>
    </xf>
    <xf numFmtId="17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center"/>
    </xf>
    <xf numFmtId="166" fontId="11" fillId="3" borderId="0" xfId="0" applyNumberFormat="1" applyFont="1" applyFill="1" applyAlignment="1">
      <alignment horizontal="center"/>
    </xf>
    <xf numFmtId="173" fontId="15" fillId="3" borderId="0" xfId="0" applyNumberFormat="1" applyFont="1" applyFill="1" applyAlignment="1">
      <alignment horizontal="center"/>
    </xf>
    <xf numFmtId="173" fontId="9" fillId="10" borderId="0" xfId="0" applyNumberFormat="1" applyFont="1" applyFill="1" applyAlignment="1" applyProtection="1">
      <alignment horizontal="center"/>
      <protection locked="0"/>
    </xf>
    <xf numFmtId="180" fontId="9" fillId="10" borderId="0" xfId="0" applyNumberFormat="1" applyFont="1" applyFill="1" applyAlignment="1" applyProtection="1">
      <alignment horizontal="center"/>
      <protection locked="0"/>
    </xf>
    <xf numFmtId="183" fontId="9" fillId="10" borderId="0" xfId="0" applyNumberFormat="1" applyFont="1" applyFill="1" applyAlignment="1" applyProtection="1">
      <alignment horizontal="center"/>
      <protection locked="0"/>
    </xf>
    <xf numFmtId="165" fontId="9" fillId="10" borderId="0" xfId="0" applyNumberFormat="1" applyFont="1" applyFill="1" applyAlignment="1" applyProtection="1">
      <alignment horizontal="center"/>
      <protection locked="0"/>
    </xf>
    <xf numFmtId="181" fontId="1" fillId="3" borderId="0" xfId="0" applyNumberFormat="1" applyFont="1" applyFill="1" applyAlignment="1">
      <alignment horizontal="center" vertical="center" wrapText="1"/>
    </xf>
    <xf numFmtId="182" fontId="1" fillId="3" borderId="0" xfId="0" applyNumberFormat="1" applyFont="1" applyFill="1" applyAlignment="1">
      <alignment horizontal="center" vertical="center" wrapText="1"/>
    </xf>
    <xf numFmtId="9" fontId="19" fillId="3" borderId="0" xfId="1" applyFont="1" applyFill="1" applyAlignment="1">
      <alignment horizontal="center"/>
    </xf>
    <xf numFmtId="175" fontId="11" fillId="3" borderId="0" xfId="0" applyNumberFormat="1" applyFont="1" applyFill="1" applyAlignment="1">
      <alignment horizontal="center"/>
    </xf>
    <xf numFmtId="170" fontId="5" fillId="3" borderId="0" xfId="0" applyNumberFormat="1" applyFont="1" applyFill="1" applyAlignment="1">
      <alignment horizontal="center"/>
    </xf>
    <xf numFmtId="194" fontId="5" fillId="3" borderId="0" xfId="0" applyNumberFormat="1" applyFont="1" applyFill="1" applyAlignment="1">
      <alignment horizontal="center"/>
    </xf>
    <xf numFmtId="172" fontId="5" fillId="3" borderId="0" xfId="0" applyNumberFormat="1" applyFont="1" applyFill="1" applyAlignment="1">
      <alignment horizontal="center"/>
    </xf>
    <xf numFmtId="0" fontId="35" fillId="2" borderId="0" xfId="0" applyFont="1" applyFill="1" applyAlignment="1">
      <alignment horizontal="left" vertical="center" textRotation="180"/>
    </xf>
    <xf numFmtId="0" fontId="34" fillId="2" borderId="0" xfId="0" applyFont="1" applyFill="1" applyAlignment="1">
      <alignment horizontal="left" vertical="center" textRotation="90"/>
    </xf>
    <xf numFmtId="188" fontId="14" fillId="11" borderId="0" xfId="0" applyNumberFormat="1" applyFont="1" applyFill="1" applyBorder="1" applyAlignment="1">
      <alignment horizontal="center"/>
    </xf>
    <xf numFmtId="0" fontId="27" fillId="3" borderId="0" xfId="2" applyFont="1" applyFill="1" applyAlignment="1">
      <alignment horizontal="center"/>
    </xf>
    <xf numFmtId="188" fontId="9" fillId="11" borderId="0" xfId="0" applyNumberFormat="1" applyFont="1" applyFill="1" applyBorder="1" applyAlignment="1">
      <alignment horizontal="center"/>
    </xf>
    <xf numFmtId="188" fontId="14" fillId="8" borderId="0" xfId="0" applyNumberFormat="1" applyFont="1" applyFill="1" applyBorder="1" applyAlignment="1">
      <alignment horizontal="center"/>
    </xf>
    <xf numFmtId="192" fontId="5" fillId="3" borderId="0" xfId="0" applyNumberFormat="1" applyFont="1" applyFill="1" applyAlignment="1">
      <alignment horizontal="center"/>
    </xf>
    <xf numFmtId="195" fontId="5" fillId="3" borderId="0" xfId="0" applyNumberFormat="1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191" fontId="5" fillId="3" borderId="0" xfId="0" applyNumberFormat="1" applyFont="1" applyFill="1" applyAlignment="1">
      <alignment horizontal="center"/>
    </xf>
    <xf numFmtId="0" fontId="33" fillId="3" borderId="0" xfId="2" applyFont="1" applyFill="1" applyAlignment="1">
      <alignment horizontal="center"/>
    </xf>
    <xf numFmtId="0" fontId="36" fillId="2" borderId="0" xfId="0" applyFont="1" applyFill="1" applyBorder="1" applyAlignment="1">
      <alignment horizontal="center" vertical="top" wrapText="1"/>
    </xf>
    <xf numFmtId="0" fontId="36" fillId="2" borderId="0" xfId="0" applyFont="1" applyFill="1" applyBorder="1" applyAlignment="1">
      <alignment horizontal="center" wrapText="1"/>
    </xf>
    <xf numFmtId="196" fontId="1" fillId="3" borderId="0" xfId="0" applyNumberFormat="1" applyFont="1" applyFill="1" applyAlignment="1">
      <alignment horizontal="center"/>
    </xf>
    <xf numFmtId="179" fontId="5" fillId="3" borderId="0" xfId="0" applyNumberFormat="1" applyFont="1" applyFill="1" applyAlignment="1">
      <alignment horizontal="center"/>
    </xf>
    <xf numFmtId="0" fontId="1" fillId="3" borderId="0" xfId="0" applyFont="1" applyFill="1" applyBorder="1" applyAlignment="1">
      <alignment horizontal="center"/>
    </xf>
    <xf numFmtId="177" fontId="9" fillId="10" borderId="0" xfId="0" applyNumberFormat="1" applyFont="1" applyFill="1" applyAlignment="1" applyProtection="1">
      <alignment horizontal="center"/>
      <protection locked="0"/>
    </xf>
    <xf numFmtId="178" fontId="11" fillId="3" borderId="0" xfId="0" applyNumberFormat="1" applyFont="1" applyFill="1" applyAlignment="1">
      <alignment horizontal="center"/>
    </xf>
    <xf numFmtId="164" fontId="1" fillId="3" borderId="0" xfId="0" applyNumberFormat="1" applyFont="1" applyFill="1" applyAlignment="1">
      <alignment horizontal="center"/>
    </xf>
    <xf numFmtId="193" fontId="5" fillId="3" borderId="0" xfId="0" applyNumberFormat="1" applyFont="1" applyFill="1" applyAlignment="1">
      <alignment horizontal="center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00FF00"/>
      <color rgb="FFFFFF00"/>
      <color rgb="FF0000FF"/>
      <color rgb="FF00FFFF"/>
      <color rgb="FF00CCFF"/>
      <color rgb="FFFF9966"/>
      <color rgb="FFCC99FF"/>
      <color rgb="FF33CCCC"/>
      <color rgb="FFFF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Box Average For</a:t>
            </a:r>
            <a:br>
              <a:rPr lang="en-US"/>
            </a:br>
            <a:r>
              <a:rPr lang="en-US"/>
              <a:t>magnetic field</a:t>
            </a:r>
          </a:p>
        </c:rich>
      </c:tx>
      <c:layout>
        <c:manualLayout>
          <c:xMode val="edge"/>
          <c:yMode val="edge"/>
          <c:x val="0.4011596675415573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solidFill>
                <a:schemeClr val="lt1">
                  <a:alpha val="50000"/>
                </a:schemeClr>
              </a:solidFill>
              <a:round/>
            </a:ln>
            <a:effectLst>
              <a:outerShdw dist="25400" dir="2700000" algn="tl" rotWithShape="0">
                <a:schemeClr val="accent1"/>
              </a:outerShdw>
            </a:effectLst>
          </c:spPr>
          <c:marker>
            <c:symbol val="circle"/>
            <c:size val="6"/>
            <c:spPr>
              <a:solidFill>
                <a:schemeClr val="accent1"/>
              </a:solidFill>
              <a:ln w="22225">
                <a:solidFill>
                  <a:schemeClr val="lt1"/>
                </a:solidFill>
                <a:round/>
              </a:ln>
              <a:effectLst/>
            </c:spPr>
          </c:marker>
          <c:trendline>
            <c:spPr>
              <a:ln w="28575" cap="rnd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trendlineType val="power"/>
            <c:dispRSqr val="1"/>
            <c:dispEq val="1"/>
            <c:trendlineLbl>
              <c:layout>
                <c:manualLayout>
                  <c:x val="0.10269969378827647"/>
                  <c:y val="-0.2586727179935841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2800" b="0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yVal>
            <c:numRef>
              <c:f>'Dipole in a Uniform Field'!$AY$49:$AY$58</c:f>
              <c:numCache>
                <c:formatCode>0E+00</c:formatCode>
                <c:ptCount val="10"/>
                <c:pt idx="0">
                  <c:v>102.95084971874724</c:v>
                </c:pt>
                <c:pt idx="1">
                  <c:v>13.385960857785548</c:v>
                </c:pt>
                <c:pt idx="2">
                  <c:v>4.0025371636181717</c:v>
                </c:pt>
                <c:pt idx="3">
                  <c:v>1.6938697359075547</c:v>
                </c:pt>
                <c:pt idx="4">
                  <c:v>0.86851725354219977</c:v>
                </c:pt>
                <c:pt idx="5">
                  <c:v>0.50300916234216686</c:v>
                </c:pt>
                <c:pt idx="6">
                  <c:v>0.31691382178319877</c:v>
                </c:pt>
                <c:pt idx="7">
                  <c:v>0.2123727490376659</c:v>
                </c:pt>
                <c:pt idx="8">
                  <c:v>0.14918759071927765</c:v>
                </c:pt>
                <c:pt idx="9">
                  <c:v>0.10877413955390977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3120664"/>
        <c:axId val="383120272"/>
      </c:scatterChart>
      <c:valAx>
        <c:axId val="3831206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20272"/>
        <c:crosses val="autoZero"/>
        <c:crossBetween val="midCat"/>
      </c:valAx>
      <c:valAx>
        <c:axId val="38312027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numFmt formatCode="0E+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20664"/>
        <c:crosses val="max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Box Average For</a:t>
            </a:r>
            <a:br>
              <a:rPr lang="en-US"/>
            </a:br>
            <a:r>
              <a:rPr lang="en-US"/>
              <a:t>Energy Density</a:t>
            </a:r>
          </a:p>
        </c:rich>
      </c:tx>
      <c:layout>
        <c:manualLayout>
          <c:xMode val="edge"/>
          <c:yMode val="edge"/>
          <c:x val="0.4011596675415573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solidFill>
                <a:schemeClr val="lt1">
                  <a:alpha val="50000"/>
                </a:schemeClr>
              </a:solidFill>
              <a:round/>
            </a:ln>
            <a:effectLst>
              <a:outerShdw dist="25400" dir="2700000" algn="tl" rotWithShape="0">
                <a:schemeClr val="accent1"/>
              </a:outerShdw>
            </a:effectLst>
          </c:spPr>
          <c:marker>
            <c:symbol val="circle"/>
            <c:size val="6"/>
            <c:spPr>
              <a:solidFill>
                <a:schemeClr val="accent1"/>
              </a:solidFill>
              <a:ln w="22225">
                <a:solidFill>
                  <a:schemeClr val="lt1"/>
                </a:solidFill>
                <a:round/>
              </a:ln>
              <a:effectLst/>
            </c:spPr>
          </c:marker>
          <c:trendline>
            <c:spPr>
              <a:ln w="28575" cap="rnd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trendlineType val="power"/>
            <c:dispRSqr val="1"/>
            <c:dispEq val="1"/>
            <c:trendlineLbl>
              <c:layout>
                <c:manualLayout>
                  <c:x val="0.10269969378827647"/>
                  <c:y val="-0.2586727179935841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2800" b="0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yVal>
            <c:numRef>
              <c:f>'Dipole in a Uniform Field'!$AY$23:$AY$32</c:f>
              <c:numCache>
                <c:formatCode>0E+00</c:formatCode>
                <c:ptCount val="10"/>
                <c:pt idx="0">
                  <c:v>55.952909680744369</c:v>
                </c:pt>
                <c:pt idx="1">
                  <c:v>0.83501946461054999</c:v>
                </c:pt>
                <c:pt idx="2">
                  <c:v>7.3833671572290413E-2</c:v>
                </c:pt>
                <c:pt idx="3">
                  <c:v>1.3176803939792592E-2</c:v>
                </c:pt>
                <c:pt idx="4">
                  <c:v>3.4586344025910876E-3</c:v>
                </c:pt>
                <c:pt idx="5">
                  <c:v>1.1590965593318476E-3</c:v>
                </c:pt>
                <c:pt idx="6">
                  <c:v>4.5985575235972319E-4</c:v>
                </c:pt>
                <c:pt idx="7">
                  <c:v>2.0643755373050965E-4</c:v>
                </c:pt>
                <c:pt idx="8">
                  <c:v>1.0184859971928972E-4</c:v>
                </c:pt>
                <c:pt idx="9">
                  <c:v>5.4133791428512269E-5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3119488"/>
        <c:axId val="383119096"/>
      </c:scatterChart>
      <c:valAx>
        <c:axId val="383119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alpha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spc="1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19096"/>
        <c:crosses val="autoZero"/>
        <c:crossBetween val="midCat"/>
      </c:valAx>
      <c:valAx>
        <c:axId val="38311909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numFmt formatCode="0E+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19488"/>
        <c:crosses val="max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Box Average For</a:t>
            </a:r>
            <a:br>
              <a:rPr lang="en-US"/>
            </a:br>
            <a:r>
              <a:rPr lang="en-US"/>
              <a:t>interaction</a:t>
            </a:r>
            <a:r>
              <a:rPr lang="en-US" baseline="0"/>
              <a:t> </a:t>
            </a:r>
            <a:r>
              <a:rPr lang="en-US"/>
              <a:t>Energy</a:t>
            </a:r>
          </a:p>
          <a:p>
            <a:pPr algn="ctr">
              <a:defRPr/>
            </a:pPr>
            <a:r>
              <a:rPr lang="en-US"/>
              <a:t>Density</a:t>
            </a:r>
          </a:p>
        </c:rich>
      </c:tx>
      <c:layout>
        <c:manualLayout>
          <c:xMode val="edge"/>
          <c:yMode val="edge"/>
          <c:x val="0.4011596675415573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solidFill>
                <a:schemeClr val="lt1">
                  <a:alpha val="50000"/>
                </a:schemeClr>
              </a:solidFill>
              <a:round/>
            </a:ln>
            <a:effectLst>
              <a:outerShdw dist="25400" dir="2700000" algn="tl" rotWithShape="0">
                <a:schemeClr val="accent1"/>
              </a:outerShdw>
            </a:effectLst>
          </c:spPr>
          <c:marker>
            <c:symbol val="circle"/>
            <c:size val="6"/>
            <c:spPr>
              <a:solidFill>
                <a:schemeClr val="accent1"/>
              </a:solidFill>
              <a:ln w="22225">
                <a:solidFill>
                  <a:schemeClr val="lt1"/>
                </a:solidFill>
                <a:round/>
              </a:ln>
              <a:effectLst/>
            </c:spPr>
          </c:marker>
          <c:trendline>
            <c:spPr>
              <a:ln w="28575" cap="rnd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trendlineType val="power"/>
            <c:dispRSqr val="1"/>
            <c:dispEq val="1"/>
            <c:trendlineLbl>
              <c:layout>
                <c:manualLayout>
                  <c:x val="0.10269969378827647"/>
                  <c:y val="-0.2586727179935841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2800" b="0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yVal>
            <c:numRef>
              <c:f>'Dipole in a Uniform Field'!$AY$23:$AY$32</c:f>
              <c:numCache>
                <c:formatCode>0E+00</c:formatCode>
                <c:ptCount val="10"/>
                <c:pt idx="0">
                  <c:v>55.952909680744369</c:v>
                </c:pt>
                <c:pt idx="1">
                  <c:v>0.83501946461054999</c:v>
                </c:pt>
                <c:pt idx="2">
                  <c:v>7.3833671572290413E-2</c:v>
                </c:pt>
                <c:pt idx="3">
                  <c:v>1.3176803939792592E-2</c:v>
                </c:pt>
                <c:pt idx="4">
                  <c:v>3.4586344025910876E-3</c:v>
                </c:pt>
                <c:pt idx="5">
                  <c:v>1.1590965593318476E-3</c:v>
                </c:pt>
                <c:pt idx="6">
                  <c:v>4.5985575235972319E-4</c:v>
                </c:pt>
                <c:pt idx="7">
                  <c:v>2.0643755373050965E-4</c:v>
                </c:pt>
                <c:pt idx="8">
                  <c:v>1.0184859971928972E-4</c:v>
                </c:pt>
                <c:pt idx="9">
                  <c:v>5.4133791428512269E-5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3118312"/>
        <c:axId val="383117528"/>
      </c:scatterChart>
      <c:valAx>
        <c:axId val="383118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alpha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spc="1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17528"/>
        <c:crosses val="autoZero"/>
        <c:crossBetween val="midCat"/>
      </c:valAx>
      <c:valAx>
        <c:axId val="383117528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numFmt formatCode="0E+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118312"/>
        <c:crosses val="max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7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12700" cap="flat" cmpd="sng" algn="ctr">
        <a:solidFill>
          <a:schemeClr val="lt1">
            <a:alpha val="25000"/>
          </a:schemeClr>
        </a:solidFill>
        <a:round/>
      </a:ln>
    </cs:spPr>
    <cs:defRPr sz="900" b="0" kern="1200" spc="10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gradFill>
          <a:gsLst>
            <a:gs pos="79000">
              <a:schemeClr val="phClr"/>
            </a:gs>
            <a:gs pos="0">
              <a:schemeClr val="lt1">
                <a:alpha val="6000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47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12700" cap="flat" cmpd="sng" algn="ctr">
        <a:solidFill>
          <a:schemeClr val="lt1">
            <a:alpha val="25000"/>
          </a:schemeClr>
        </a:solidFill>
        <a:round/>
      </a:ln>
    </cs:spPr>
    <cs:defRPr sz="900" b="0" kern="1200" spc="10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gradFill>
          <a:gsLst>
            <a:gs pos="79000">
              <a:schemeClr val="phClr"/>
            </a:gs>
            <a:gs pos="0">
              <a:schemeClr val="lt1">
                <a:alpha val="6000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47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12700" cap="flat" cmpd="sng" algn="ctr">
        <a:solidFill>
          <a:schemeClr val="lt1">
            <a:alpha val="25000"/>
          </a:schemeClr>
        </a:solidFill>
        <a:round/>
      </a:ln>
    </cs:spPr>
    <cs:defRPr sz="900" b="0" kern="1200" spc="10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gradFill>
          <a:gsLst>
            <a:gs pos="79000">
              <a:schemeClr val="phClr"/>
            </a:gs>
            <a:gs pos="0">
              <a:schemeClr val="lt1">
                <a:alpha val="6000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trlProps/ctrlProp1.xml><?xml version="1.0" encoding="utf-8"?>
<formControlPr xmlns="http://schemas.microsoft.com/office/spreadsheetml/2009/9/main" objectType="Spin" dx="22" fmlaLink="$Z$2" inc="10" max="360" page="10" val="0"/>
</file>

<file path=xl/ctrlProps/ctrlProp2.xml><?xml version="1.0" encoding="utf-8"?>
<formControlPr xmlns="http://schemas.microsoft.com/office/spreadsheetml/2009/9/main" objectType="Spin" dx="22" fmlaLink="$P$1" inc="2" max="100" page="10" val="6"/>
</file>

<file path=xl/ctrlProps/ctrlProp3.xml><?xml version="1.0" encoding="utf-8"?>
<formControlPr xmlns="http://schemas.microsoft.com/office/spreadsheetml/2009/9/main" objectType="Spin" dx="22" fmlaLink="$P$2" inc="2" max="100" page="10" val="6"/>
</file>

<file path=xl/ctrlProps/ctrlProp4.xml><?xml version="1.0" encoding="utf-8"?>
<formControlPr xmlns="http://schemas.microsoft.com/office/spreadsheetml/2009/9/main" objectType="Spin" dx="22" fmlaLink="$L$2" inc="100" max="10000" page="10" val="100"/>
</file>

<file path=xl/ctrlProps/ctrlProp5.xml><?xml version="1.0" encoding="utf-8"?>
<formControlPr xmlns="http://schemas.microsoft.com/office/spreadsheetml/2009/9/main" objectType="Spin" dx="22" fmlaLink="$R$2" inc="100" max="10000" page="10" val="100"/>
</file>

<file path=xl/ctrlProps/ctrlProp6.xml><?xml version="1.0" encoding="utf-8"?>
<formControlPr xmlns="http://schemas.microsoft.com/office/spreadsheetml/2009/9/main" objectType="Spin" dx="22" fmlaLink="$Z$2" inc="10" max="360" page="10" val="0"/>
</file>

<file path=xl/ctrlProps/ctrlProp7.xml><?xml version="1.0" encoding="utf-8"?>
<formControlPr xmlns="http://schemas.microsoft.com/office/spreadsheetml/2009/9/main" objectType="Spin" dx="22" fmlaLink="$AH$2" inc="100" max="10000" page="10" val="0"/>
</file>

<file path=xl/ctrlProps/ctrlProp8.xml><?xml version="1.0" encoding="utf-8"?>
<formControlPr xmlns="http://schemas.microsoft.com/office/spreadsheetml/2009/9/main" objectType="Spin" dx="22" fmlaLink="$L$2" inc="100" max="10000" page="10" val="100"/>
</file>

<file path=xl/ctrlProps/ctrlProp9.xml><?xml version="1.0" encoding="utf-8"?>
<formControlPr xmlns="http://schemas.microsoft.com/office/spreadsheetml/2009/9/main" objectType="Spin" dx="22" fmlaLink="$AW$1" inc="10" max="1900" page="10" val="989"/>
</file>

<file path=xl/ctrlProps/ctrlProp10.xml><?xml version="1.0" encoding="utf-8"?>
<formControlPr xmlns="http://schemas.microsoft.com/office/spreadsheetml/2009/9/main" objectType="Spin" dx="22" fmlaLink="$AX$1" inc="10" max="999" page="10" val="2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image" Target="../media/image8.png"/><Relationship Id="rId7" Type="http://schemas.openxmlformats.org/officeDocument/2006/relationships/image" Target="../media/image12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11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hyperlink" Target="https://en.wikipedia.org/wiki/Magnetic_dipole" TargetMode="External"/><Relationship Id="rId1" Type="http://schemas.openxmlformats.org/officeDocument/2006/relationships/image" Target="../media/image11.png"/><Relationship Id="rId4" Type="http://schemas.openxmlformats.org/officeDocument/2006/relationships/image" Target="../media/image1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7" Type="http://schemas.openxmlformats.org/officeDocument/2006/relationships/image" Target="../media/image20.png"/><Relationship Id="rId2" Type="http://schemas.microsoft.com/office/2007/relationships/hdphoto" Target="../media/hdphoto1.wdp"/><Relationship Id="rId1" Type="http://schemas.openxmlformats.org/officeDocument/2006/relationships/image" Target="../media/image16.png"/><Relationship Id="rId6" Type="http://schemas.openxmlformats.org/officeDocument/2006/relationships/image" Target="../media/image19.png"/><Relationship Id="rId5" Type="http://schemas.microsoft.com/office/2007/relationships/hdphoto" Target="../media/hdphoto2.wdp"/><Relationship Id="rId4" Type="http://schemas.openxmlformats.org/officeDocument/2006/relationships/image" Target="../media/image18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hyperlink" Target="https://en.wikipedia.org/wiki/Magnetic_energy" TargetMode="External"/><Relationship Id="rId1" Type="http://schemas.openxmlformats.org/officeDocument/2006/relationships/image" Target="../media/image6.png"/><Relationship Id="rId4" Type="http://schemas.openxmlformats.org/officeDocument/2006/relationships/hyperlink" Target="https://en.wikipedia.org/wiki/Magnetic_dipole" TargetMode="Externa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https://en.wikipedia.org/wiki/Magnetic_dipole" TargetMode="External"/><Relationship Id="rId3" Type="http://schemas.openxmlformats.org/officeDocument/2006/relationships/chart" Target="../charts/chart1.xml"/><Relationship Id="rId7" Type="http://schemas.openxmlformats.org/officeDocument/2006/relationships/image" Target="../media/image11.png"/><Relationship Id="rId2" Type="http://schemas.openxmlformats.org/officeDocument/2006/relationships/image" Target="../media/image15.png"/><Relationship Id="rId1" Type="http://schemas.openxmlformats.org/officeDocument/2006/relationships/image" Target="../media/image14.png"/><Relationship Id="rId6" Type="http://schemas.openxmlformats.org/officeDocument/2006/relationships/hyperlink" Target="https://en.wikipedia.org/wiki/Magnetic_energy" TargetMode="External"/><Relationship Id="rId5" Type="http://schemas.openxmlformats.org/officeDocument/2006/relationships/image" Target="../media/image6.png"/><Relationship Id="rId10" Type="http://schemas.openxmlformats.org/officeDocument/2006/relationships/chart" Target="../charts/chart3.xml"/><Relationship Id="rId4" Type="http://schemas.openxmlformats.org/officeDocument/2006/relationships/chart" Target="../charts/chart2.xml"/><Relationship Id="rId9" Type="http://schemas.openxmlformats.org/officeDocument/2006/relationships/image" Target="../media/image2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612320</xdr:colOff>
      <xdr:row>1</xdr:row>
      <xdr:rowOff>190499</xdr:rowOff>
    </xdr:from>
    <xdr:to>
      <xdr:col>15</xdr:col>
      <xdr:colOff>571499</xdr:colOff>
      <xdr:row>28</xdr:row>
      <xdr:rowOff>190499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2320" y="380999"/>
          <a:ext cx="9144000" cy="51435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2</xdr:row>
      <xdr:rowOff>0</xdr:rowOff>
    </xdr:from>
    <xdr:to>
      <xdr:col>30</xdr:col>
      <xdr:colOff>571500</xdr:colOff>
      <xdr:row>29</xdr:row>
      <xdr:rowOff>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97143" y="381000"/>
          <a:ext cx="9144000" cy="5143500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2</xdr:row>
      <xdr:rowOff>0</xdr:rowOff>
    </xdr:from>
    <xdr:to>
      <xdr:col>45</xdr:col>
      <xdr:colOff>571500</xdr:colOff>
      <xdr:row>29</xdr:row>
      <xdr:rowOff>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981964" y="381000"/>
          <a:ext cx="9144000" cy="5143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30</xdr:col>
      <xdr:colOff>528392</xdr:colOff>
      <xdr:row>55</xdr:row>
      <xdr:rowOff>189214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2321" y="625929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63</xdr:col>
      <xdr:colOff>0</xdr:colOff>
      <xdr:row>2</xdr:row>
      <xdr:rowOff>0</xdr:rowOff>
    </xdr:from>
    <xdr:to>
      <xdr:col>92</xdr:col>
      <xdr:colOff>528393</xdr:colOff>
      <xdr:row>55</xdr:row>
      <xdr:rowOff>189214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594286" y="625929"/>
          <a:ext cx="18285714" cy="10285714"/>
        </a:xfrm>
        <a:prstGeom prst="rect">
          <a:avLst/>
        </a:prstGeom>
      </xdr:spPr>
    </xdr:pic>
    <xdr:clientData/>
  </xdr:twoCellAnchor>
  <xdr:twoCellAnchor>
    <xdr:from>
      <xdr:col>65</xdr:col>
      <xdr:colOff>244929</xdr:colOff>
      <xdr:row>28</xdr:row>
      <xdr:rowOff>136071</xdr:rowOff>
    </xdr:from>
    <xdr:to>
      <xdr:col>83</xdr:col>
      <xdr:colOff>40823</xdr:colOff>
      <xdr:row>50</xdr:row>
      <xdr:rowOff>122464</xdr:rowOff>
    </xdr:to>
    <xdr:sp macro="" textlink="">
      <xdr:nvSpPr>
        <xdr:cNvPr id="7" name="Oval 6"/>
        <xdr:cNvSpPr/>
      </xdr:nvSpPr>
      <xdr:spPr>
        <a:xfrm>
          <a:off x="40045822" y="5715000"/>
          <a:ext cx="10817680" cy="4177393"/>
        </a:xfrm>
        <a:prstGeom prst="ellipse">
          <a:avLst/>
        </a:prstGeom>
        <a:gradFill>
          <a:gsLst>
            <a:gs pos="0">
              <a:srgbClr val="FF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FF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206829</xdr:colOff>
      <xdr:row>31</xdr:row>
      <xdr:rowOff>108857</xdr:rowOff>
    </xdr:from>
    <xdr:to>
      <xdr:col>31</xdr:col>
      <xdr:colOff>163285</xdr:colOff>
      <xdr:row>49</xdr:row>
      <xdr:rowOff>149678</xdr:rowOff>
    </xdr:to>
    <xdr:sp macro="" textlink="">
      <xdr:nvSpPr>
        <xdr:cNvPr id="8" name="Oval 7"/>
        <xdr:cNvSpPr/>
      </xdr:nvSpPr>
      <xdr:spPr>
        <a:xfrm>
          <a:off x="3268436" y="6259286"/>
          <a:ext cx="15876813" cy="3469821"/>
        </a:xfrm>
        <a:prstGeom prst="ellipse">
          <a:avLst/>
        </a:prstGeom>
        <a:gradFill>
          <a:gsLst>
            <a:gs pos="0">
              <a:srgbClr val="FF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FF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94</xdr:col>
      <xdr:colOff>0</xdr:colOff>
      <xdr:row>2</xdr:row>
      <xdr:rowOff>0</xdr:rowOff>
    </xdr:from>
    <xdr:to>
      <xdr:col>123</xdr:col>
      <xdr:colOff>528392</xdr:colOff>
      <xdr:row>55</xdr:row>
      <xdr:rowOff>189214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576250" y="625929"/>
          <a:ext cx="18285714" cy="10285714"/>
        </a:xfrm>
        <a:prstGeom prst="rect">
          <a:avLst/>
        </a:prstGeom>
      </xdr:spPr>
    </xdr:pic>
    <xdr:clientData/>
  </xdr:twoCellAnchor>
  <xdr:twoCellAnchor>
    <xdr:from>
      <xdr:col>98</xdr:col>
      <xdr:colOff>557893</xdr:colOff>
      <xdr:row>18</xdr:row>
      <xdr:rowOff>27213</xdr:rowOff>
    </xdr:from>
    <xdr:to>
      <xdr:col>107</xdr:col>
      <xdr:colOff>40821</xdr:colOff>
      <xdr:row>21</xdr:row>
      <xdr:rowOff>68035</xdr:rowOff>
    </xdr:to>
    <xdr:sp macro="" textlink="">
      <xdr:nvSpPr>
        <xdr:cNvPr id="21" name="Oval 20"/>
        <xdr:cNvSpPr/>
      </xdr:nvSpPr>
      <xdr:spPr>
        <a:xfrm>
          <a:off x="41583429" y="3701142"/>
          <a:ext cx="4993821" cy="612322"/>
        </a:xfrm>
        <a:prstGeom prst="ellipse">
          <a:avLst/>
        </a:prstGeom>
        <a:gradFill>
          <a:gsLst>
            <a:gs pos="0">
              <a:srgbClr val="FF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FF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97</xdr:col>
      <xdr:colOff>204107</xdr:colOff>
      <xdr:row>39</xdr:row>
      <xdr:rowOff>68035</xdr:rowOff>
    </xdr:from>
    <xdr:to>
      <xdr:col>105</xdr:col>
      <xdr:colOff>299356</xdr:colOff>
      <xdr:row>42</xdr:row>
      <xdr:rowOff>108857</xdr:rowOff>
    </xdr:to>
    <xdr:sp macro="" textlink="">
      <xdr:nvSpPr>
        <xdr:cNvPr id="22" name="Oval 21"/>
        <xdr:cNvSpPr/>
      </xdr:nvSpPr>
      <xdr:spPr>
        <a:xfrm>
          <a:off x="40617321" y="7742464"/>
          <a:ext cx="4993821" cy="612322"/>
        </a:xfrm>
        <a:prstGeom prst="ellipse">
          <a:avLst/>
        </a:prstGeom>
        <a:gradFill>
          <a:gsLst>
            <a:gs pos="0">
              <a:srgbClr val="FF00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FF00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97</xdr:col>
      <xdr:colOff>299356</xdr:colOff>
      <xdr:row>48</xdr:row>
      <xdr:rowOff>68036</xdr:rowOff>
    </xdr:from>
    <xdr:to>
      <xdr:col>117</xdr:col>
      <xdr:colOff>476248</xdr:colOff>
      <xdr:row>53</xdr:row>
      <xdr:rowOff>163286</xdr:rowOff>
    </xdr:to>
    <xdr:sp macro="" textlink="">
      <xdr:nvSpPr>
        <xdr:cNvPr id="23" name="Oval 22"/>
        <xdr:cNvSpPr/>
      </xdr:nvSpPr>
      <xdr:spPr>
        <a:xfrm>
          <a:off x="40712570" y="9456965"/>
          <a:ext cx="12423321" cy="1047750"/>
        </a:xfrm>
        <a:prstGeom prst="ellipse">
          <a:avLst/>
        </a:prstGeom>
        <a:gradFill>
          <a:gsLst>
            <a:gs pos="0">
              <a:srgbClr val="00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00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124</xdr:col>
      <xdr:colOff>0</xdr:colOff>
      <xdr:row>2</xdr:row>
      <xdr:rowOff>0</xdr:rowOff>
    </xdr:from>
    <xdr:to>
      <xdr:col>153</xdr:col>
      <xdr:colOff>528392</xdr:colOff>
      <xdr:row>55</xdr:row>
      <xdr:rowOff>189214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6945893" y="625929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154</xdr:col>
      <xdr:colOff>0</xdr:colOff>
      <xdr:row>2</xdr:row>
      <xdr:rowOff>0</xdr:rowOff>
    </xdr:from>
    <xdr:to>
      <xdr:col>183</xdr:col>
      <xdr:colOff>528393</xdr:colOff>
      <xdr:row>55</xdr:row>
      <xdr:rowOff>189214</xdr:rowOff>
    </xdr:to>
    <xdr:pic>
      <xdr:nvPicPr>
        <xdr:cNvPr id="26" name="Picture 2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5315536" y="625929"/>
          <a:ext cx="18285714" cy="10285714"/>
        </a:xfrm>
        <a:prstGeom prst="rect">
          <a:avLst/>
        </a:prstGeom>
      </xdr:spPr>
    </xdr:pic>
    <xdr:clientData/>
  </xdr:twoCellAnchor>
  <xdr:twoCellAnchor>
    <xdr:from>
      <xdr:col>157</xdr:col>
      <xdr:colOff>299357</xdr:colOff>
      <xdr:row>12</xdr:row>
      <xdr:rowOff>176892</xdr:rowOff>
    </xdr:from>
    <xdr:to>
      <xdr:col>177</xdr:col>
      <xdr:colOff>476249</xdr:colOff>
      <xdr:row>18</xdr:row>
      <xdr:rowOff>81642</xdr:rowOff>
    </xdr:to>
    <xdr:sp macro="" textlink="">
      <xdr:nvSpPr>
        <xdr:cNvPr id="27" name="Oval 26"/>
        <xdr:cNvSpPr/>
      </xdr:nvSpPr>
      <xdr:spPr>
        <a:xfrm>
          <a:off x="77451857" y="2707821"/>
          <a:ext cx="12423321" cy="1047750"/>
        </a:xfrm>
        <a:prstGeom prst="ellipse">
          <a:avLst/>
        </a:prstGeom>
        <a:gradFill>
          <a:gsLst>
            <a:gs pos="0">
              <a:srgbClr val="00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00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32</xdr:col>
      <xdr:colOff>0</xdr:colOff>
      <xdr:row>2</xdr:row>
      <xdr:rowOff>0</xdr:rowOff>
    </xdr:from>
    <xdr:to>
      <xdr:col>61</xdr:col>
      <xdr:colOff>528393</xdr:colOff>
      <xdr:row>55</xdr:row>
      <xdr:rowOff>189214</xdr:rowOff>
    </xdr:to>
    <xdr:pic>
      <xdr:nvPicPr>
        <xdr:cNvPr id="28" name="Picture 2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9594286" y="625929"/>
          <a:ext cx="18285714" cy="10285714"/>
        </a:xfrm>
        <a:prstGeom prst="rect">
          <a:avLst/>
        </a:prstGeom>
      </xdr:spPr>
    </xdr:pic>
    <xdr:clientData/>
  </xdr:twoCellAnchor>
  <xdr:twoCellAnchor>
    <xdr:from>
      <xdr:col>35</xdr:col>
      <xdr:colOff>211539</xdr:colOff>
      <xdr:row>31</xdr:row>
      <xdr:rowOff>13607</xdr:rowOff>
    </xdr:from>
    <xdr:to>
      <xdr:col>47</xdr:col>
      <xdr:colOff>258536</xdr:colOff>
      <xdr:row>41</xdr:row>
      <xdr:rowOff>81642</xdr:rowOff>
    </xdr:to>
    <xdr:sp macro="" textlink="">
      <xdr:nvSpPr>
        <xdr:cNvPr id="29" name="Oval 28"/>
        <xdr:cNvSpPr/>
      </xdr:nvSpPr>
      <xdr:spPr>
        <a:xfrm>
          <a:off x="21642789" y="6164036"/>
          <a:ext cx="7394854" cy="1973035"/>
        </a:xfrm>
        <a:prstGeom prst="ellipse">
          <a:avLst/>
        </a:prstGeom>
        <a:gradFill>
          <a:gsLst>
            <a:gs pos="0">
              <a:srgbClr val="FFFF00"/>
            </a:gs>
            <a:gs pos="56000">
              <a:schemeClr val="accent1">
                <a:lumMod val="45000"/>
                <a:lumOff val="55000"/>
                <a:alpha val="0"/>
              </a:schemeClr>
            </a:gs>
            <a:gs pos="100000">
              <a:srgbClr val="FFFF00"/>
            </a:gs>
          </a:gsLst>
          <a:lin ang="5400000" scaled="1"/>
        </a:gradFill>
        <a:ln w="76200"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101</xdr:col>
      <xdr:colOff>251732</xdr:colOff>
      <xdr:row>21</xdr:row>
      <xdr:rowOff>68035</xdr:rowOff>
    </xdr:from>
    <xdr:to>
      <xdr:col>102</xdr:col>
      <xdr:colOff>605518</xdr:colOff>
      <xdr:row>39</xdr:row>
      <xdr:rowOff>68035</xdr:rowOff>
    </xdr:to>
    <xdr:cxnSp macro="">
      <xdr:nvCxnSpPr>
        <xdr:cNvPr id="33" name="Straight Arrow Connector 32"/>
        <xdr:cNvCxnSpPr>
          <a:stCxn id="21" idx="4"/>
          <a:endCxn id="22" idx="0"/>
        </xdr:cNvCxnSpPr>
      </xdr:nvCxnSpPr>
      <xdr:spPr>
        <a:xfrm flipH="1">
          <a:off x="62096196" y="4313464"/>
          <a:ext cx="966108" cy="3429000"/>
        </a:xfrm>
        <a:prstGeom prst="straightConnector1">
          <a:avLst/>
        </a:prstGeom>
        <a:ln w="76200">
          <a:gradFill>
            <a:gsLst>
              <a:gs pos="0">
                <a:srgbClr val="FFFF00"/>
              </a:gs>
              <a:gs pos="100000">
                <a:srgbClr val="FF00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251732</xdr:colOff>
      <xdr:row>42</xdr:row>
      <xdr:rowOff>108857</xdr:rowOff>
    </xdr:from>
    <xdr:to>
      <xdr:col>107</xdr:col>
      <xdr:colOff>387802</xdr:colOff>
      <xdr:row>48</xdr:row>
      <xdr:rowOff>68036</xdr:rowOff>
    </xdr:to>
    <xdr:cxnSp macro="">
      <xdr:nvCxnSpPr>
        <xdr:cNvPr id="40" name="Straight Arrow Connector 39"/>
        <xdr:cNvCxnSpPr>
          <a:stCxn id="22" idx="4"/>
          <a:endCxn id="23" idx="0"/>
        </xdr:cNvCxnSpPr>
      </xdr:nvCxnSpPr>
      <xdr:spPr>
        <a:xfrm>
          <a:off x="62096196" y="8354786"/>
          <a:ext cx="3809999" cy="1102179"/>
        </a:xfrm>
        <a:prstGeom prst="straightConnector1">
          <a:avLst/>
        </a:prstGeom>
        <a:ln w="76200">
          <a:gradFill>
            <a:gsLst>
              <a:gs pos="100000">
                <a:srgbClr val="00FF00"/>
              </a:gs>
              <a:gs pos="0">
                <a:srgbClr val="FF00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107</xdr:col>
      <xdr:colOff>387802</xdr:colOff>
      <xdr:row>18</xdr:row>
      <xdr:rowOff>81642</xdr:rowOff>
    </xdr:from>
    <xdr:to>
      <xdr:col>167</xdr:col>
      <xdr:colOff>387803</xdr:colOff>
      <xdr:row>48</xdr:row>
      <xdr:rowOff>68036</xdr:rowOff>
    </xdr:to>
    <xdr:cxnSp macro="">
      <xdr:nvCxnSpPr>
        <xdr:cNvPr id="46" name="Straight Arrow Connector 45"/>
        <xdr:cNvCxnSpPr>
          <a:stCxn id="23" idx="0"/>
          <a:endCxn id="27" idx="4"/>
        </xdr:cNvCxnSpPr>
      </xdr:nvCxnSpPr>
      <xdr:spPr>
        <a:xfrm flipV="1">
          <a:off x="65906195" y="3755571"/>
          <a:ext cx="36739287" cy="5701394"/>
        </a:xfrm>
        <a:prstGeom prst="straightConnector1">
          <a:avLst/>
        </a:prstGeom>
        <a:ln w="76200">
          <a:gradFill>
            <a:gsLst>
              <a:gs pos="100000">
                <a:srgbClr val="00FF00"/>
              </a:gs>
              <a:gs pos="0">
                <a:srgbClr val="00FF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163285</xdr:colOff>
      <xdr:row>36</xdr:row>
      <xdr:rowOff>47625</xdr:rowOff>
    </xdr:from>
    <xdr:to>
      <xdr:col>35</xdr:col>
      <xdr:colOff>211539</xdr:colOff>
      <xdr:row>40</xdr:row>
      <xdr:rowOff>129268</xdr:rowOff>
    </xdr:to>
    <xdr:cxnSp macro="">
      <xdr:nvCxnSpPr>
        <xdr:cNvPr id="51" name="Straight Arrow Connector 50"/>
        <xdr:cNvCxnSpPr>
          <a:stCxn id="8" idx="6"/>
          <a:endCxn id="29" idx="2"/>
        </xdr:cNvCxnSpPr>
      </xdr:nvCxnSpPr>
      <xdr:spPr>
        <a:xfrm flipV="1">
          <a:off x="19145249" y="7150554"/>
          <a:ext cx="2497540" cy="843643"/>
        </a:xfrm>
        <a:prstGeom prst="straightConnector1">
          <a:avLst/>
        </a:prstGeom>
        <a:ln w="76200">
          <a:gradFill>
            <a:gsLst>
              <a:gs pos="100000">
                <a:srgbClr val="FFFF00"/>
              </a:gs>
              <a:gs pos="0">
                <a:srgbClr val="FFFF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258536</xdr:colOff>
      <xdr:row>36</xdr:row>
      <xdr:rowOff>47625</xdr:rowOff>
    </xdr:from>
    <xdr:to>
      <xdr:col>65</xdr:col>
      <xdr:colOff>244929</xdr:colOff>
      <xdr:row>39</xdr:row>
      <xdr:rowOff>129268</xdr:rowOff>
    </xdr:to>
    <xdr:cxnSp macro="">
      <xdr:nvCxnSpPr>
        <xdr:cNvPr id="56" name="Straight Arrow Connector 55"/>
        <xdr:cNvCxnSpPr>
          <a:stCxn id="29" idx="6"/>
          <a:endCxn id="7" idx="2"/>
        </xdr:cNvCxnSpPr>
      </xdr:nvCxnSpPr>
      <xdr:spPr>
        <a:xfrm>
          <a:off x="29037643" y="7150554"/>
          <a:ext cx="11008179" cy="653143"/>
        </a:xfrm>
        <a:prstGeom prst="straightConnector1">
          <a:avLst/>
        </a:prstGeom>
        <a:ln w="76200">
          <a:gradFill>
            <a:gsLst>
              <a:gs pos="100000">
                <a:srgbClr val="FFFF00"/>
              </a:gs>
              <a:gs pos="0">
                <a:srgbClr val="FFFF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83</xdr:col>
      <xdr:colOff>40823</xdr:colOff>
      <xdr:row>19</xdr:row>
      <xdr:rowOff>142874</xdr:rowOff>
    </xdr:from>
    <xdr:to>
      <xdr:col>98</xdr:col>
      <xdr:colOff>557893</xdr:colOff>
      <xdr:row>39</xdr:row>
      <xdr:rowOff>129268</xdr:rowOff>
    </xdr:to>
    <xdr:cxnSp macro="">
      <xdr:nvCxnSpPr>
        <xdr:cNvPr id="61" name="Straight Arrow Connector 60"/>
        <xdr:cNvCxnSpPr>
          <a:stCxn id="7" idx="6"/>
          <a:endCxn id="21" idx="2"/>
        </xdr:cNvCxnSpPr>
      </xdr:nvCxnSpPr>
      <xdr:spPr>
        <a:xfrm flipV="1">
          <a:off x="50863502" y="4007303"/>
          <a:ext cx="9701891" cy="3796394"/>
        </a:xfrm>
        <a:prstGeom prst="straightConnector1">
          <a:avLst/>
        </a:prstGeom>
        <a:ln w="76200">
          <a:gradFill>
            <a:gsLst>
              <a:gs pos="100000">
                <a:srgbClr val="FFFF00"/>
              </a:gs>
              <a:gs pos="0">
                <a:srgbClr val="FFFF00"/>
              </a:gs>
            </a:gsLst>
            <a:lin ang="5400000" scaled="1"/>
          </a:gra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185</xdr:col>
      <xdr:colOff>0</xdr:colOff>
      <xdr:row>2</xdr:row>
      <xdr:rowOff>0</xdr:rowOff>
    </xdr:from>
    <xdr:to>
      <xdr:col>214</xdr:col>
      <xdr:colOff>528392</xdr:colOff>
      <xdr:row>55</xdr:row>
      <xdr:rowOff>189214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3279464" y="625929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216</xdr:col>
      <xdr:colOff>0</xdr:colOff>
      <xdr:row>2</xdr:row>
      <xdr:rowOff>0</xdr:rowOff>
    </xdr:from>
    <xdr:to>
      <xdr:col>245</xdr:col>
      <xdr:colOff>528393</xdr:colOff>
      <xdr:row>55</xdr:row>
      <xdr:rowOff>189214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32261429" y="625929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192881</xdr:colOff>
      <xdr:row>1</xdr:row>
      <xdr:rowOff>95249</xdr:rowOff>
    </xdr:from>
    <xdr:to>
      <xdr:col>10</xdr:col>
      <xdr:colOff>1335132</xdr:colOff>
      <xdr:row>1</xdr:row>
      <xdr:rowOff>3559968</xdr:rowOff>
    </xdr:to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4362" t="37703" r="21790" b="30547"/>
        <a:stretch/>
      </xdr:blipFill>
      <xdr:spPr>
        <a:xfrm>
          <a:off x="561975" y="285749"/>
          <a:ext cx="12346032" cy="3464719"/>
        </a:xfrm>
        <a:prstGeom prst="rect">
          <a:avLst/>
        </a:prstGeom>
      </xdr:spPr>
    </xdr:pic>
    <xdr:clientData/>
  </xdr:twoCellAnchor>
  <xdr:twoCellAnchor>
    <xdr:from>
      <xdr:col>5</xdr:col>
      <xdr:colOff>452196</xdr:colOff>
      <xdr:row>1</xdr:row>
      <xdr:rowOff>1900237</xdr:rowOff>
    </xdr:from>
    <xdr:to>
      <xdr:col>11</xdr:col>
      <xdr:colOff>931862</xdr:colOff>
      <xdr:row>1</xdr:row>
      <xdr:rowOff>2576512</xdr:rowOff>
    </xdr:to>
    <xdr:sp macro="" textlink="">
      <xdr:nvSpPr>
        <xdr:cNvPr id="4" name="TextBox 3">
          <a:hlinkClick xmlns:r="http://schemas.openxmlformats.org/officeDocument/2006/relationships" r:id="rId2"/>
        </xdr:cNvPr>
        <xdr:cNvSpPr txBox="1"/>
      </xdr:nvSpPr>
      <xdr:spPr>
        <a:xfrm>
          <a:off x="7893602" y="2090737"/>
          <a:ext cx="6254198" cy="67627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600"/>
            <a:t>https://en.wikipedia.org/wiki/Magnetic_dipole</a:t>
          </a:r>
        </a:p>
      </xdr:txBody>
    </xdr:sp>
    <xdr:clientData/>
  </xdr:twoCellAnchor>
  <xdr:twoCellAnchor>
    <xdr:from>
      <xdr:col>11</xdr:col>
      <xdr:colOff>1393030</xdr:colOff>
      <xdr:row>1</xdr:row>
      <xdr:rowOff>130968</xdr:rowOff>
    </xdr:from>
    <xdr:to>
      <xdr:col>14</xdr:col>
      <xdr:colOff>455176</xdr:colOff>
      <xdr:row>3</xdr:row>
      <xdr:rowOff>155989</xdr:rowOff>
    </xdr:to>
    <xdr:grpSp>
      <xdr:nvGrpSpPr>
        <xdr:cNvPr id="8" name="Group 7"/>
        <xdr:cNvGrpSpPr/>
      </xdr:nvGrpSpPr>
      <xdr:grpSpPr>
        <a:xfrm>
          <a:off x="14608968" y="321468"/>
          <a:ext cx="6253521" cy="3894552"/>
          <a:chOff x="16144875" y="1071562"/>
          <a:chExt cx="4038958" cy="2515372"/>
        </a:xfrm>
      </xdr:grpSpPr>
      <xdr:pic>
        <xdr:nvPicPr>
          <xdr:cNvPr id="6" name="Picture 5" descr="File:Unit circle angles color.svg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t="-1" b="43048"/>
          <a:stretch/>
        </xdr:blipFill>
        <xdr:spPr bwMode="auto">
          <a:xfrm>
            <a:off x="16144875" y="1071562"/>
            <a:ext cx="4038958" cy="229158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7" name="Picture 6" descr="https://upload.wikimedia.org/wikipedia/commons/thumb/b/bb/Magnetic_field_due_to_dipole_moment.svg/2000px-Magnetic_field_due_to_dipole_moment.svg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533064" y="2525216"/>
            <a:ext cx="1388333" cy="1061718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10</xdr:col>
      <xdr:colOff>1426110</xdr:colOff>
      <xdr:row>1</xdr:row>
      <xdr:rowOff>3226594</xdr:rowOff>
    </xdr:from>
    <xdr:to>
      <xdr:col>12</xdr:col>
      <xdr:colOff>916781</xdr:colOff>
      <xdr:row>1</xdr:row>
      <xdr:rowOff>3667125</xdr:rowOff>
    </xdr:to>
    <xdr:sp macro="" textlink="">
      <xdr:nvSpPr>
        <xdr:cNvPr id="11" name="TextBox 10"/>
        <xdr:cNvSpPr txBox="1"/>
      </xdr:nvSpPr>
      <xdr:spPr>
        <a:xfrm>
          <a:off x="12998985" y="3417094"/>
          <a:ext cx="4062671" cy="440531"/>
        </a:xfrm>
        <a:prstGeom prst="rect">
          <a:avLst/>
        </a:prstGeom>
        <a:gradFill>
          <a:gsLst>
            <a:gs pos="0">
              <a:srgbClr val="FF0000"/>
            </a:gs>
            <a:gs pos="100000">
              <a:srgbClr val="0000FF"/>
            </a:gs>
          </a:gsLst>
          <a:lin ang="5400000" scaled="1"/>
        </a:gra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600" b="1" i="0">
              <a:solidFill>
                <a:srgbClr val="FFFF00"/>
              </a:solidFill>
              <a:latin typeface="Lucida Console" panose="020B0609040504020204" pitchFamily="49" charset="0"/>
              <a:cs typeface="Times New Roman" panose="02020603050405020304" pitchFamily="18" charset="0"/>
            </a:rPr>
            <a:t>The case of </a:t>
          </a:r>
          <a:r>
            <a:rPr lang="el-GR" sz="1600" b="1" i="0" smtClean="0">
              <a:solidFill>
                <a:srgbClr val="FFFF00"/>
              </a:solidFill>
              <a:latin typeface="Lucida Console" panose="020B0609040504020204" pitchFamily="49" charset="0"/>
              <a:cs typeface="Times New Roman" panose="02020603050405020304" pitchFamily="18" charset="0"/>
            </a:rPr>
            <a:t>θ</a:t>
          </a:r>
          <a:r>
            <a:rPr lang="en-US" sz="1600" b="1" i="0" smtClean="0">
              <a:solidFill>
                <a:srgbClr val="FFFF00"/>
              </a:solidFill>
              <a:latin typeface="Lucida Console" panose="020B0609040504020204" pitchFamily="49" charset="0"/>
              <a:cs typeface="Times New Roman" panose="02020603050405020304" pitchFamily="18" charset="0"/>
            </a:rPr>
            <a:t>_mag = 90 degrees</a:t>
          </a:r>
          <a:endParaRPr lang="en-US" sz="1600" b="1" i="0">
            <a:solidFill>
              <a:srgbClr val="FFFF00"/>
            </a:solidFill>
            <a:latin typeface="Lucida Console" panose="020B0609040504020204" pitchFamily="49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35</xdr:col>
      <xdr:colOff>348997</xdr:colOff>
      <xdr:row>46</xdr:row>
      <xdr:rowOff>152400</xdr:rowOff>
    </xdr:to>
    <xdr:pic>
      <xdr:nvPicPr>
        <xdr:cNvPr id="74" name="Picture 73"/>
        <xdr:cNvPicPr>
          <a:picLocks noChangeAspect="1"/>
        </xdr:cNvPicPr>
      </xdr:nvPicPr>
      <xdr:blipFill rotWithShape="1"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7000"/>
                  </a14:imgEffect>
                  <a14:imgEffect>
                    <a14:brightnessContrast bright="-81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5486" t="20861" r="3565" b="12500"/>
        <a:stretch/>
      </xdr:blipFill>
      <xdr:spPr>
        <a:xfrm>
          <a:off x="0" y="0"/>
          <a:ext cx="21833164" cy="956098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16</xdr:col>
      <xdr:colOff>230940</xdr:colOff>
      <xdr:row>17</xdr:row>
      <xdr:rowOff>10583</xdr:rowOff>
    </xdr:to>
    <xdr:pic>
      <xdr:nvPicPr>
        <xdr:cNvPr id="24" name="Picture 23"/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87" t="22151" r="15846" b="33740"/>
        <a:stretch/>
      </xdr:blipFill>
      <xdr:spPr>
        <a:xfrm>
          <a:off x="0" y="0"/>
          <a:ext cx="10052273" cy="3884083"/>
        </a:xfrm>
        <a:prstGeom prst="rect">
          <a:avLst/>
        </a:prstGeom>
      </xdr:spPr>
    </xdr:pic>
    <xdr:clientData/>
  </xdr:twoCellAnchor>
  <xdr:twoCellAnchor>
    <xdr:from>
      <xdr:col>14</xdr:col>
      <xdr:colOff>225317</xdr:colOff>
      <xdr:row>5</xdr:row>
      <xdr:rowOff>10360</xdr:rowOff>
    </xdr:from>
    <xdr:to>
      <xdr:col>17</xdr:col>
      <xdr:colOff>21165</xdr:colOff>
      <xdr:row>8</xdr:row>
      <xdr:rowOff>167088</xdr:rowOff>
    </xdr:to>
    <xdr:cxnSp macro="">
      <xdr:nvCxnSpPr>
        <xdr:cNvPr id="77" name="Straight Arrow Connector 76"/>
        <xdr:cNvCxnSpPr>
          <a:stCxn id="21" idx="1"/>
          <a:endCxn id="28" idx="6"/>
        </xdr:cNvCxnSpPr>
      </xdr:nvCxnSpPr>
      <xdr:spPr>
        <a:xfrm flipH="1">
          <a:off x="8818984" y="1386193"/>
          <a:ext cx="1637348" cy="939895"/>
        </a:xfrm>
        <a:prstGeom prst="straightConnector1">
          <a:avLst/>
        </a:prstGeom>
        <a:ln w="76200">
          <a:solidFill>
            <a:schemeClr val="accent1">
              <a:lumMod val="60000"/>
              <a:lumOff val="4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172444</xdr:colOff>
      <xdr:row>1</xdr:row>
      <xdr:rowOff>175813</xdr:rowOff>
    </xdr:from>
    <xdr:to>
      <xdr:col>9</xdr:col>
      <xdr:colOff>455559</xdr:colOff>
      <xdr:row>9</xdr:row>
      <xdr:rowOff>141428</xdr:rowOff>
    </xdr:to>
    <xdr:sp macro="" textlink="">
      <xdr:nvSpPr>
        <xdr:cNvPr id="27" name="Oval 26"/>
        <xdr:cNvSpPr/>
      </xdr:nvSpPr>
      <xdr:spPr>
        <a:xfrm>
          <a:off x="3855444" y="366313"/>
          <a:ext cx="2124615" cy="2124615"/>
        </a:xfrm>
        <a:prstGeom prst="ellipse">
          <a:avLst/>
        </a:prstGeom>
        <a:noFill/>
        <a:ln w="57150">
          <a:solidFill>
            <a:srgbClr val="00FF00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556036</xdr:colOff>
      <xdr:row>4</xdr:row>
      <xdr:rowOff>184280</xdr:rowOff>
    </xdr:from>
    <xdr:to>
      <xdr:col>14</xdr:col>
      <xdr:colOff>225317</xdr:colOff>
      <xdr:row>14</xdr:row>
      <xdr:rowOff>86395</xdr:rowOff>
    </xdr:to>
    <xdr:sp macro="" textlink="">
      <xdr:nvSpPr>
        <xdr:cNvPr id="28" name="Oval 27"/>
        <xdr:cNvSpPr/>
      </xdr:nvSpPr>
      <xdr:spPr>
        <a:xfrm>
          <a:off x="6694369" y="1263780"/>
          <a:ext cx="2124615" cy="2124615"/>
        </a:xfrm>
        <a:prstGeom prst="ellipse">
          <a:avLst/>
        </a:prstGeom>
        <a:noFill/>
        <a:ln w="57150">
          <a:solidFill>
            <a:srgbClr val="FF0000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0</xdr:col>
      <xdr:colOff>0</xdr:colOff>
      <xdr:row>3</xdr:row>
      <xdr:rowOff>275166</xdr:rowOff>
    </xdr:from>
    <xdr:to>
      <xdr:col>3</xdr:col>
      <xdr:colOff>410634</xdr:colOff>
      <xdr:row>17</xdr:row>
      <xdr:rowOff>0</xdr:rowOff>
    </xdr:to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BEBA8EAE-BF5A-486C-A8C5-ECC9F3942E4B}">
              <a14:imgProps xmlns:a14="http://schemas.microsoft.com/office/drawing/2010/main">
                <a14:imgLayer r:embed="rId5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0303" t="7108" r="29714" b="4041"/>
        <a:stretch/>
      </xdr:blipFill>
      <xdr:spPr>
        <a:xfrm>
          <a:off x="0" y="1058333"/>
          <a:ext cx="2252134" cy="281516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21165</xdr:colOff>
      <xdr:row>0</xdr:row>
      <xdr:rowOff>150309</xdr:rowOff>
    </xdr:from>
    <xdr:to>
      <xdr:col>31</xdr:col>
      <xdr:colOff>539751</xdr:colOff>
      <xdr:row>36</xdr:row>
      <xdr:rowOff>84666</xdr:rowOff>
    </xdr:to>
    <xdr:grpSp>
      <xdr:nvGrpSpPr>
        <xdr:cNvPr id="71" name="Group 70"/>
        <xdr:cNvGrpSpPr/>
      </xdr:nvGrpSpPr>
      <xdr:grpSpPr>
        <a:xfrm>
          <a:off x="10456332" y="150309"/>
          <a:ext cx="9112252" cy="7437940"/>
          <a:chOff x="9376832" y="-1045607"/>
          <a:chExt cx="9112252" cy="7437940"/>
        </a:xfrm>
      </xdr:grpSpPr>
      <xdr:pic>
        <xdr:nvPicPr>
          <xdr:cNvPr id="19" name="Picture 18" descr="https://upload.wikimedia.org/wikipedia/commons/thumb/4/48/Law_of_cosines_with_acute_angles.svg/1000px-Law_of_cosines_with_acute_angles.svg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48120" y="211668"/>
            <a:ext cx="6766211" cy="4328582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21" name="Rectangle 20"/>
          <xdr:cNvSpPr/>
        </xdr:nvSpPr>
        <xdr:spPr>
          <a:xfrm>
            <a:off x="9376832" y="-1045607"/>
            <a:ext cx="2193173" cy="2471767"/>
          </a:xfrm>
          <a:prstGeom prst="rect">
            <a:avLst/>
          </a:prstGeom>
          <a:solidFill>
            <a:schemeClr val="bg1"/>
          </a:solidFill>
        </xdr:spPr>
        <xdr:txBody>
          <a:bodyPr wrap="square" lIns="91440" tIns="45720" rIns="91440" bIns="45720">
            <a:spAutoFit/>
          </a:bodyPr>
          <a:lstStyle/>
          <a:p>
            <a:pPr algn="ctr"/>
            <a:r>
              <a:rPr lang="en-US" sz="4000" b="1" cap="none" spc="0" baseline="0">
                <a:ln w="0"/>
                <a:solidFill>
                  <a:srgbClr val="00B0F0"/>
                </a:solidFill>
                <a:effectLst>
                  <a:reflection blurRad="6350" stA="53000" endA="300" endPos="35500" dir="5400000" sy="-90000" algn="bl" rotWithShape="0"/>
                </a:effectLst>
              </a:rPr>
              <a:t>Negative</a:t>
            </a:r>
          </a:p>
          <a:p>
            <a:pPr algn="ctr"/>
            <a:r>
              <a:rPr lang="en-US" sz="2800" b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Magnetic Interaction</a:t>
            </a:r>
          </a:p>
          <a:p>
            <a:pPr algn="ctr"/>
            <a:r>
              <a:rPr lang="en-US" sz="2800" b="0" baseline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Energy Density</a:t>
            </a:r>
            <a:endParaRPr lang="en-US" sz="2800" b="1" cap="none" spc="0">
              <a:ln w="0"/>
              <a:solidFill>
                <a:srgbClr val="00B0F0"/>
              </a:solidFill>
              <a:effectLst>
                <a:reflection blurRad="6350" stA="53000" endA="300" endPos="35500" dir="5400000" sy="-90000" algn="bl" rotWithShape="0"/>
              </a:effectLst>
            </a:endParaRPr>
          </a:p>
        </xdr:txBody>
      </xdr:sp>
      <xdr:cxnSp macro="">
        <xdr:nvCxnSpPr>
          <xdr:cNvPr id="43" name="Straight Arrow Connector 42"/>
          <xdr:cNvCxnSpPr/>
        </xdr:nvCxnSpPr>
        <xdr:spPr>
          <a:xfrm flipH="1" flipV="1">
            <a:off x="10509251" y="2190750"/>
            <a:ext cx="2444752" cy="1"/>
          </a:xfrm>
          <a:prstGeom prst="straightConnector1">
            <a:avLst/>
          </a:prstGeom>
          <a:ln w="57150">
            <a:solidFill>
              <a:srgbClr val="7030A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47" name="Straight Arrow Connector 46"/>
          <xdr:cNvCxnSpPr/>
        </xdr:nvCxnSpPr>
        <xdr:spPr>
          <a:xfrm flipH="1" flipV="1">
            <a:off x="11715750" y="1481667"/>
            <a:ext cx="1259418" cy="740834"/>
          </a:xfrm>
          <a:prstGeom prst="straightConnector1">
            <a:avLst/>
          </a:prstGeom>
          <a:ln w="57150">
            <a:solidFill>
              <a:srgbClr val="7030A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7" name="Straight Arrow Connector 66"/>
          <xdr:cNvCxnSpPr/>
        </xdr:nvCxnSpPr>
        <xdr:spPr>
          <a:xfrm flipH="1" flipV="1">
            <a:off x="14827250" y="3333748"/>
            <a:ext cx="2444751" cy="1"/>
          </a:xfrm>
          <a:prstGeom prst="straightConnector1">
            <a:avLst/>
          </a:prstGeom>
          <a:ln w="57150">
            <a:solidFill>
              <a:srgbClr val="FF0000"/>
            </a:solidFill>
            <a:headEnd type="none"/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9" name="Straight Arrow Connector 68"/>
          <xdr:cNvCxnSpPr/>
        </xdr:nvCxnSpPr>
        <xdr:spPr>
          <a:xfrm>
            <a:off x="17261418" y="3354918"/>
            <a:ext cx="1227666" cy="730248"/>
          </a:xfrm>
          <a:prstGeom prst="straightConnector1">
            <a:avLst/>
          </a:prstGeom>
          <a:ln w="57150">
            <a:solidFill>
              <a:srgbClr val="0000FF"/>
            </a:solidFill>
            <a:headEnd type="none"/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2" name="Straight Arrow Connector 71"/>
          <xdr:cNvCxnSpPr/>
        </xdr:nvCxnSpPr>
        <xdr:spPr>
          <a:xfrm>
            <a:off x="16044334" y="2603500"/>
            <a:ext cx="1227664" cy="730248"/>
          </a:xfrm>
          <a:prstGeom prst="straightConnector1">
            <a:avLst/>
          </a:prstGeom>
          <a:ln w="57150">
            <a:solidFill>
              <a:schemeClr val="tx1"/>
            </a:solidFill>
            <a:headEnd type="none"/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65" name="Rectangle 64"/>
          <xdr:cNvSpPr/>
        </xdr:nvSpPr>
        <xdr:spPr>
          <a:xfrm>
            <a:off x="12943419" y="4730751"/>
            <a:ext cx="5542223" cy="1661582"/>
          </a:xfrm>
          <a:prstGeom prst="rect">
            <a:avLst/>
          </a:prstGeom>
          <a:noFill/>
          <a:ln w="76200">
            <a:solidFill>
              <a:srgbClr val="FFC000"/>
            </a:solidFill>
            <a:prstDash val="dash"/>
          </a:ln>
        </xdr:spPr>
        <xdr:txBody>
          <a:bodyPr wrap="none" lIns="91440" tIns="45720" rIns="91440" bIns="45720">
            <a:noAutofit/>
          </a:bodyPr>
          <a:lstStyle/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Obtuse Angle</a:t>
            </a:r>
            <a:r>
              <a:rPr lang="en-US" sz="3200" b="1" cap="none" spc="0" baseline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(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pi - </a:t>
            </a:r>
            <a:r>
              <a:rPr lang="el-GR" sz="4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Garamond" panose="02020404030301010803" pitchFamily="18" charset="0"/>
                <a:ea typeface="Tahoma" panose="020B0604030504040204" pitchFamily="34" charset="0"/>
                <a:cs typeface="Tahoma" panose="020B0604030504040204" pitchFamily="34" charset="0"/>
              </a:rPr>
              <a:t>γ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)</a:t>
            </a:r>
          </a:p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Between the Vectors</a:t>
            </a:r>
          </a:p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FF000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</a:t>
            </a:r>
            <a:r>
              <a:rPr lang="en-US" sz="3200" b="1" cap="none" spc="0" baseline="-25000">
                <a:ln w="9525">
                  <a:solidFill>
                    <a:srgbClr val="FFFF00"/>
                  </a:solidFill>
                  <a:prstDash val="solid"/>
                </a:ln>
                <a:solidFill>
                  <a:srgbClr val="FF000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1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&amp; 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0000FF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</a:t>
            </a:r>
            <a:r>
              <a:rPr lang="en-US" sz="3200" b="1" cap="none" spc="0" baseline="-25000">
                <a:ln w="9525">
                  <a:solidFill>
                    <a:srgbClr val="FFFF00"/>
                  </a:solidFill>
                  <a:prstDash val="solid"/>
                </a:ln>
                <a:solidFill>
                  <a:srgbClr val="0000FF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2</a:t>
            </a:r>
          </a:p>
        </xdr:txBody>
      </xdr:sp>
    </xdr:grpSp>
    <xdr:clientData/>
  </xdr:twoCellAnchor>
  <xdr:twoCellAnchor>
    <xdr:from>
      <xdr:col>1</xdr:col>
      <xdr:colOff>584494</xdr:colOff>
      <xdr:row>9</xdr:row>
      <xdr:rowOff>141428</xdr:rowOff>
    </xdr:from>
    <xdr:to>
      <xdr:col>8</xdr:col>
      <xdr:colOff>7085</xdr:colOff>
      <xdr:row>17</xdr:row>
      <xdr:rowOff>158751</xdr:rowOff>
    </xdr:to>
    <xdr:cxnSp macro="">
      <xdr:nvCxnSpPr>
        <xdr:cNvPr id="8209" name="Straight Arrow Connector 8208"/>
        <xdr:cNvCxnSpPr>
          <a:stCxn id="22" idx="0"/>
          <a:endCxn id="27" idx="4"/>
        </xdr:cNvCxnSpPr>
      </xdr:nvCxnSpPr>
      <xdr:spPr>
        <a:xfrm flipV="1">
          <a:off x="1198327" y="2490928"/>
          <a:ext cx="3719425" cy="1541323"/>
        </a:xfrm>
        <a:prstGeom prst="straightConnector1">
          <a:avLst/>
        </a:prstGeom>
        <a:ln w="76200">
          <a:solidFill>
            <a:schemeClr val="accent1">
              <a:lumMod val="60000"/>
              <a:lumOff val="4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263936</xdr:colOff>
      <xdr:row>17</xdr:row>
      <xdr:rowOff>74811</xdr:rowOff>
    </xdr:from>
    <xdr:to>
      <xdr:col>14</xdr:col>
      <xdr:colOff>162439</xdr:colOff>
      <xdr:row>43</xdr:row>
      <xdr:rowOff>179917</xdr:rowOff>
    </xdr:to>
    <xdr:grpSp>
      <xdr:nvGrpSpPr>
        <xdr:cNvPr id="56" name="Group 55"/>
        <xdr:cNvGrpSpPr/>
      </xdr:nvGrpSpPr>
      <xdr:grpSpPr>
        <a:xfrm>
          <a:off x="263936" y="3948311"/>
          <a:ext cx="8492170" cy="5068689"/>
          <a:chOff x="-1482314" y="3948311"/>
          <a:chExt cx="8492170" cy="5068689"/>
        </a:xfrm>
      </xdr:grpSpPr>
      <xdr:sp macro="" textlink="">
        <xdr:nvSpPr>
          <xdr:cNvPr id="25" name="Rectangle 24"/>
          <xdr:cNvSpPr/>
        </xdr:nvSpPr>
        <xdr:spPr>
          <a:xfrm>
            <a:off x="4543143" y="6045228"/>
            <a:ext cx="184730" cy="871392"/>
          </a:xfrm>
          <a:prstGeom prst="rect">
            <a:avLst/>
          </a:prstGeom>
          <a:noFill/>
        </xdr:spPr>
        <xdr:txBody>
          <a:bodyPr wrap="none" lIns="91440" tIns="45720" rIns="91440" bIns="45720">
            <a:spAutoFit/>
          </a:bodyPr>
          <a:lstStyle/>
          <a:p>
            <a:pPr algn="ctr"/>
            <a:endParaRPr lang="en-US" sz="5400" b="1" cap="none" spc="0">
              <a:ln w="9525">
                <a:solidFill>
                  <a:schemeClr val="bg1"/>
                </a:solidFill>
                <a:prstDash val="solid"/>
              </a:ln>
              <a:solidFill>
                <a:srgbClr val="FFFF00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Garamond" panose="02020404030301010803" pitchFamily="18" charset="0"/>
            </a:endParaRPr>
          </a:p>
        </xdr:txBody>
      </xdr:sp>
      <xdr:grpSp>
        <xdr:nvGrpSpPr>
          <xdr:cNvPr id="8204" name="Group 8203"/>
          <xdr:cNvGrpSpPr/>
        </xdr:nvGrpSpPr>
        <xdr:grpSpPr>
          <a:xfrm>
            <a:off x="420554" y="3948311"/>
            <a:ext cx="6589302" cy="3117552"/>
            <a:chOff x="1161387" y="4339894"/>
            <a:chExt cx="6589302" cy="3128136"/>
          </a:xfrm>
        </xdr:grpSpPr>
        <xdr:pic>
          <xdr:nvPicPr>
            <xdr:cNvPr id="20" name="Picture 19" descr="https://upload.wikimedia.org/wikipedia/commons/thumb/b/b9/Law_of_cosines_with_an_obtuse_angle.svg/1024px-Law_of_cosines_with_an_obtuse_angle.svg.png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260840" y="4339894"/>
              <a:ext cx="6489849" cy="3128136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cxnSp macro="">
          <xdr:nvCxnSpPr>
            <xdr:cNvPr id="23" name="Straight Arrow Connector 22"/>
            <xdr:cNvCxnSpPr/>
          </xdr:nvCxnSpPr>
          <xdr:spPr>
            <a:xfrm flipV="1">
              <a:off x="2783418" y="5217583"/>
              <a:ext cx="1598082" cy="21167"/>
            </a:xfrm>
            <a:prstGeom prst="straightConnector1">
              <a:avLst/>
            </a:prstGeom>
            <a:ln w="57150">
              <a:solidFill>
                <a:srgbClr val="7030A0"/>
              </a:solidFill>
              <a:tailEnd type="triangle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37" name="Straight Arrow Connector 36"/>
            <xdr:cNvCxnSpPr/>
          </xdr:nvCxnSpPr>
          <xdr:spPr>
            <a:xfrm flipH="1" flipV="1">
              <a:off x="2084917" y="4434417"/>
              <a:ext cx="713317" cy="776816"/>
            </a:xfrm>
            <a:prstGeom prst="straightConnector1">
              <a:avLst/>
            </a:prstGeom>
            <a:ln w="57150">
              <a:solidFill>
                <a:srgbClr val="7030A0"/>
              </a:solidFill>
              <a:tailEnd type="triangle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53" name="Straight Arrow Connector 52"/>
            <xdr:cNvCxnSpPr/>
          </xdr:nvCxnSpPr>
          <xdr:spPr>
            <a:xfrm flipV="1">
              <a:off x="2798235" y="6714066"/>
              <a:ext cx="1598082" cy="21167"/>
            </a:xfrm>
            <a:prstGeom prst="straightConnector1">
              <a:avLst/>
            </a:prstGeom>
            <a:ln w="57150">
              <a:solidFill>
                <a:schemeClr val="tx1"/>
              </a:solidFill>
              <a:headEnd type="triangle"/>
              <a:tailEnd type="none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grpSp>
          <xdr:nvGrpSpPr>
            <xdr:cNvPr id="8203" name="Group 8202"/>
            <xdr:cNvGrpSpPr/>
          </xdr:nvGrpSpPr>
          <xdr:grpSpPr>
            <a:xfrm>
              <a:off x="1161387" y="5930900"/>
              <a:ext cx="1651664" cy="831851"/>
              <a:chOff x="1161387" y="5930900"/>
              <a:chExt cx="1651664" cy="831851"/>
            </a:xfrm>
          </xdr:grpSpPr>
          <xdr:cxnSp macro="">
            <xdr:nvCxnSpPr>
              <xdr:cNvPr id="54" name="Straight Arrow Connector 53"/>
              <xdr:cNvCxnSpPr/>
            </xdr:nvCxnSpPr>
            <xdr:spPr>
              <a:xfrm flipH="1" flipV="1">
                <a:off x="2099734" y="5930900"/>
                <a:ext cx="713317" cy="776816"/>
              </a:xfrm>
              <a:prstGeom prst="straightConnector1">
                <a:avLst/>
              </a:prstGeom>
              <a:ln w="57150">
                <a:solidFill>
                  <a:srgbClr val="FF0000"/>
                </a:solidFill>
                <a:tailEnd type="triangle"/>
              </a:ln>
            </xdr:spPr>
            <xdr:style>
              <a:lnRef idx="1">
                <a:schemeClr val="accent1"/>
              </a:lnRef>
              <a:fillRef idx="0">
                <a:schemeClr val="accent1"/>
              </a:fillRef>
              <a:effectRef idx="0">
                <a:schemeClr val="accent1"/>
              </a:effectRef>
              <a:fontRef idx="minor">
                <a:schemeClr val="tx1"/>
              </a:fontRef>
            </xdr:style>
          </xdr:cxnSp>
          <xdr:cxnSp macro="">
            <xdr:nvCxnSpPr>
              <xdr:cNvPr id="55" name="Straight Arrow Connector 54"/>
              <xdr:cNvCxnSpPr/>
            </xdr:nvCxnSpPr>
            <xdr:spPr>
              <a:xfrm flipV="1">
                <a:off x="1161387" y="6741584"/>
                <a:ext cx="1598082" cy="21167"/>
              </a:xfrm>
              <a:prstGeom prst="straightConnector1">
                <a:avLst/>
              </a:prstGeom>
              <a:ln w="57150">
                <a:solidFill>
                  <a:srgbClr val="0000FF"/>
                </a:solidFill>
                <a:headEnd type="triangle"/>
                <a:tailEnd type="none"/>
              </a:ln>
            </xdr:spPr>
            <xdr:style>
              <a:lnRef idx="1">
                <a:schemeClr val="accent1"/>
              </a:lnRef>
              <a:fillRef idx="0">
                <a:schemeClr val="accent1"/>
              </a:fillRef>
              <a:effectRef idx="0">
                <a:schemeClr val="accent1"/>
              </a:effectRef>
              <a:fontRef idx="minor">
                <a:schemeClr val="tx1"/>
              </a:fontRef>
            </xdr:style>
          </xdr:cxnSp>
        </xdr:grpSp>
      </xdr:grpSp>
      <xdr:sp macro="" textlink="">
        <xdr:nvSpPr>
          <xdr:cNvPr id="41" name="Rectangle 40"/>
          <xdr:cNvSpPr/>
        </xdr:nvSpPr>
        <xdr:spPr>
          <a:xfrm>
            <a:off x="-1460499" y="7270748"/>
            <a:ext cx="5542223" cy="1746252"/>
          </a:xfrm>
          <a:prstGeom prst="rect">
            <a:avLst/>
          </a:prstGeom>
          <a:noFill/>
          <a:ln w="76200">
            <a:solidFill>
              <a:srgbClr val="FFC000"/>
            </a:solidFill>
            <a:prstDash val="dash"/>
          </a:ln>
        </xdr:spPr>
        <xdr:txBody>
          <a:bodyPr wrap="none" lIns="91440" tIns="45720" rIns="91440" bIns="45720">
            <a:noAutofit/>
          </a:bodyPr>
          <a:lstStyle/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Acute Angle (pi - </a:t>
            </a:r>
            <a:r>
              <a:rPr lang="el-GR" sz="4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Garamond" panose="02020404030301010803" pitchFamily="18" charset="0"/>
                <a:ea typeface="Tahoma" panose="020B0604030504040204" pitchFamily="34" charset="0"/>
                <a:cs typeface="Tahoma" panose="020B0604030504040204" pitchFamily="34" charset="0"/>
              </a:rPr>
              <a:t>γ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)</a:t>
            </a:r>
          </a:p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Between the Vectors</a:t>
            </a:r>
          </a:p>
          <a:p>
            <a:pPr algn="ctr"/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FF000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</a:t>
            </a:r>
            <a:r>
              <a:rPr lang="en-US" sz="3200" b="1" cap="none" spc="0" baseline="-25000">
                <a:ln w="9525">
                  <a:solidFill>
                    <a:srgbClr val="FFFF00"/>
                  </a:solidFill>
                  <a:prstDash val="solid"/>
                </a:ln>
                <a:solidFill>
                  <a:srgbClr val="FF000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1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&amp; </a:t>
            </a:r>
            <a:r>
              <a:rPr lang="en-US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0000FF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</a:t>
            </a:r>
            <a:r>
              <a:rPr lang="en-US" sz="3200" b="1" cap="none" spc="0" baseline="-25000">
                <a:ln w="9525">
                  <a:solidFill>
                    <a:srgbClr val="FFFF00"/>
                  </a:solidFill>
                  <a:prstDash val="solid"/>
                </a:ln>
                <a:solidFill>
                  <a:srgbClr val="0000FF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2</a:t>
            </a:r>
          </a:p>
        </xdr:txBody>
      </xdr:sp>
      <xdr:sp macro="" textlink="">
        <xdr:nvSpPr>
          <xdr:cNvPr id="22" name="Rectangle 21"/>
          <xdr:cNvSpPr/>
        </xdr:nvSpPr>
        <xdr:spPr>
          <a:xfrm>
            <a:off x="-1482314" y="4032251"/>
            <a:ext cx="1868781" cy="2471767"/>
          </a:xfrm>
          <a:prstGeom prst="rect">
            <a:avLst/>
          </a:prstGeom>
          <a:solidFill>
            <a:schemeClr val="bg1"/>
          </a:solidFill>
        </xdr:spPr>
        <xdr:txBody>
          <a:bodyPr wrap="none" lIns="91440" tIns="45720" rIns="91440" bIns="45720">
            <a:spAutoFit/>
          </a:bodyPr>
          <a:lstStyle/>
          <a:p>
            <a:pPr algn="ctr"/>
            <a:r>
              <a:rPr lang="en-US" sz="4000" b="1" cap="none" spc="0" baseline="0">
                <a:ln w="0"/>
                <a:solidFill>
                  <a:srgbClr val="00B0F0"/>
                </a:solidFill>
                <a:effectLst>
                  <a:reflection blurRad="6350" stA="53000" endA="300" endPos="35500" dir="5400000" sy="-90000" algn="bl" rotWithShape="0"/>
                </a:effectLst>
              </a:rPr>
              <a:t>Positive</a:t>
            </a:r>
            <a:endParaRPr lang="en-US" sz="2800" b="0" cap="none" spc="0" baseline="0">
              <a:ln>
                <a:noFill/>
              </a:ln>
              <a:solidFill>
                <a:srgbClr val="00B0F0"/>
              </a:solidFill>
              <a:effectLst>
                <a:reflection blurRad="6350" stA="53000" endA="300" endPos="35500" dir="5400000" sy="-90000" algn="bl"/>
              </a:effectLst>
              <a:latin typeface="+mn-lt"/>
              <a:ea typeface="+mn-ea"/>
              <a:cs typeface="+mn-cs"/>
            </a:endParaRPr>
          </a:p>
          <a:p>
            <a:pPr algn="ctr"/>
            <a:r>
              <a:rPr lang="en-US" sz="2800" b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Magnetic</a:t>
            </a:r>
          </a:p>
          <a:p>
            <a:pPr algn="ctr"/>
            <a:r>
              <a:rPr lang="en-US" sz="2800" b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Interaction</a:t>
            </a:r>
          </a:p>
          <a:p>
            <a:pPr algn="ctr"/>
            <a:r>
              <a:rPr lang="en-US" sz="2800" b="0" baseline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Energy</a:t>
            </a:r>
          </a:p>
          <a:p>
            <a:pPr algn="ctr"/>
            <a:r>
              <a:rPr lang="en-US" sz="2800" b="0" baseline="0">
                <a:solidFill>
                  <a:srgbClr val="00B0F0"/>
                </a:solidFill>
                <a:effectLst>
                  <a:reflection blurRad="6350" stA="53000" endA="300" endPos="35500" dir="5400000" sy="-90000" algn="bl"/>
                </a:effectLst>
                <a:latin typeface="+mn-lt"/>
                <a:ea typeface="+mn-ea"/>
                <a:cs typeface="+mn-cs"/>
              </a:rPr>
              <a:t>Density</a:t>
            </a:r>
            <a:endParaRPr lang="en-US" sz="2800" b="1" cap="none" spc="0">
              <a:ln w="0"/>
              <a:solidFill>
                <a:srgbClr val="00B0F0"/>
              </a:solidFill>
              <a:effectLst>
                <a:reflection blurRad="6350" stA="53000" endA="300" endPos="35500" dir="5400000" sy="-90000" algn="bl" rotWithShape="0"/>
              </a:effectLst>
            </a:endParaRPr>
          </a:p>
        </xdr:txBody>
      </xdr:sp>
      <xdr:sp macro="" textlink="">
        <xdr:nvSpPr>
          <xdr:cNvPr id="63" name="Rectangle 62"/>
          <xdr:cNvSpPr/>
        </xdr:nvSpPr>
        <xdr:spPr>
          <a:xfrm>
            <a:off x="984251" y="3989918"/>
            <a:ext cx="5542223" cy="1111249"/>
          </a:xfrm>
          <a:prstGeom prst="rect">
            <a:avLst/>
          </a:prstGeom>
          <a:noFill/>
        </xdr:spPr>
        <xdr:txBody>
          <a:bodyPr wrap="none" lIns="91440" tIns="45720" rIns="91440" bIns="45720">
            <a:noAutofit/>
          </a:bodyPr>
          <a:lstStyle/>
          <a:p>
            <a:pPr algn="ctr"/>
            <a:r>
              <a:rPr lang="en-US" sz="2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Obtuse Angle C = </a:t>
            </a:r>
            <a:r>
              <a:rPr lang="el-GR" sz="32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Garamond" panose="02020404030301010803" pitchFamily="18" charset="0"/>
                <a:ea typeface="Tahoma" panose="020B0604030504040204" pitchFamily="34" charset="0"/>
                <a:cs typeface="Tahoma" panose="020B0604030504040204" pitchFamily="34" charset="0"/>
              </a:rPr>
              <a:t>γ</a:t>
            </a:r>
            <a:endParaRPr lang="el-GR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Garamond" panose="02020404030301010803" pitchFamily="18" charset="0"/>
              <a:ea typeface="Tahoma" panose="020B0604030504040204" pitchFamily="34" charset="0"/>
              <a:cs typeface="Tahoma" panose="020B0604030504040204" pitchFamily="34" charset="0"/>
            </a:endParaRPr>
          </a:p>
          <a:p>
            <a:pPr algn="ctr"/>
            <a:r>
              <a:rPr lang="en-US" sz="2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Between the Vectors</a:t>
            </a:r>
          </a:p>
          <a:p>
            <a:pPr algn="ctr"/>
            <a:r>
              <a:rPr lang="en-US" sz="2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7030A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a</a:t>
            </a:r>
            <a:r>
              <a:rPr lang="en-US" sz="2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chemeClr val="bg1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&amp; </a:t>
            </a:r>
            <a:r>
              <a:rPr lang="en-US" sz="2000" b="1" cap="none" spc="0">
                <a:ln w="9525">
                  <a:solidFill>
                    <a:srgbClr val="FFFF00"/>
                  </a:solidFill>
                  <a:prstDash val="solid"/>
                </a:ln>
                <a:solidFill>
                  <a:srgbClr val="7030A0"/>
                </a:solidFill>
                <a:effectLst>
                  <a:outerShdw blurRad="12700" dist="38100" dir="2700000" algn="tl" rotWithShape="0">
                    <a:schemeClr val="accent5">
                      <a:lumMod val="60000"/>
                      <a:lumOff val="40000"/>
                    </a:schemeClr>
                  </a:outerShdw>
                </a:effectLst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b</a:t>
            </a:r>
            <a:endParaRPr lang="en-US" sz="2000" b="1" cap="none" spc="0" baseline="-25000">
              <a:ln w="9525">
                <a:solidFill>
                  <a:srgbClr val="FFFF00"/>
                </a:solidFill>
                <a:prstDash val="solid"/>
              </a:ln>
              <a:solidFill>
                <a:srgbClr val="7030A0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endParaRPr>
          </a:p>
        </xdr:txBody>
      </xdr:sp>
    </xdr:grpSp>
    <xdr:clientData/>
  </xdr:twoCellAnchor>
  <xdr:oneCellAnchor>
    <xdr:from>
      <xdr:col>17</xdr:col>
      <xdr:colOff>356367</xdr:colOff>
      <xdr:row>15</xdr:row>
      <xdr:rowOff>31752</xdr:rowOff>
    </xdr:from>
    <xdr:ext cx="5542223" cy="1111249"/>
    <xdr:sp macro="" textlink="">
      <xdr:nvSpPr>
        <xdr:cNvPr id="66" name="Rectangle 65"/>
        <xdr:cNvSpPr/>
      </xdr:nvSpPr>
      <xdr:spPr>
        <a:xfrm>
          <a:off x="10791534" y="3524252"/>
          <a:ext cx="5542223" cy="1111249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Acute Angle C = </a:t>
          </a:r>
          <a:r>
            <a:rPr lang="el-GR" sz="32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Garamond" panose="02020404030301010803" pitchFamily="18" charset="0"/>
              <a:ea typeface="Tahoma" panose="020B0604030504040204" pitchFamily="34" charset="0"/>
              <a:cs typeface="Tahoma" panose="020B0604030504040204" pitchFamily="34" charset="0"/>
            </a:rPr>
            <a:t>γ</a:t>
          </a:r>
          <a:endParaRPr lang="el-GR" sz="2000" b="1" cap="none" spc="0">
            <a:ln w="9525">
              <a:solidFill>
                <a:srgbClr val="FFFF00"/>
              </a:solidFill>
              <a:prstDash val="solid"/>
            </a:ln>
            <a:solidFill>
              <a:schemeClr val="bg1"/>
            </a:solidFill>
            <a:effectLst>
              <a:outerShdw blurRad="12700" dist="38100" dir="2700000" algn="tl" rotWithShape="0">
                <a:schemeClr val="accent5">
                  <a:lumMod val="60000"/>
                  <a:lumOff val="40000"/>
                </a:schemeClr>
              </a:outerShdw>
            </a:effectLst>
            <a:latin typeface="Garamond" panose="02020404030301010803" pitchFamily="18" charset="0"/>
            <a:ea typeface="Tahoma" panose="020B0604030504040204" pitchFamily="34" charset="0"/>
            <a:cs typeface="Tahoma" panose="020B0604030504040204" pitchFamily="34" charset="0"/>
          </a:endParaRPr>
        </a:p>
        <a:p>
          <a:pPr algn="ctr"/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Between the</a:t>
          </a:r>
          <a:r>
            <a:rPr lang="en-US" sz="2000" b="1" cap="none" spc="0" baseline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 </a:t>
          </a:r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Vectors</a:t>
          </a:r>
        </a:p>
        <a:p>
          <a:pPr algn="ctr"/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rgbClr val="7030A0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a</a:t>
          </a:r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chemeClr val="bg1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 &amp; </a:t>
          </a:r>
          <a:r>
            <a:rPr lang="en-US" sz="2000" b="1" cap="none" spc="0">
              <a:ln w="9525">
                <a:solidFill>
                  <a:srgbClr val="FFFF00"/>
                </a:solidFill>
                <a:prstDash val="solid"/>
              </a:ln>
              <a:solidFill>
                <a:srgbClr val="7030A0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b</a:t>
          </a:r>
          <a:endParaRPr lang="en-US" sz="2000" b="1" cap="none" spc="0" baseline="-25000">
            <a:ln w="9525">
              <a:solidFill>
                <a:srgbClr val="FFFF00"/>
              </a:solidFill>
              <a:prstDash val="solid"/>
            </a:ln>
            <a:solidFill>
              <a:srgbClr val="7030A0"/>
            </a:solidFill>
            <a:effectLst>
              <a:outerShdw blurRad="12700" dist="38100" dir="2700000" algn="tl" rotWithShape="0">
                <a:schemeClr val="accent5">
                  <a:lumMod val="60000"/>
                  <a:lumOff val="40000"/>
                </a:schemeClr>
              </a:outerShdw>
            </a:effectLst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</xdr:txBody>
    </xdr:sp>
    <xdr:clientData/>
  </xdr:oneCellAnchor>
  <xdr:twoCellAnchor>
    <xdr:from>
      <xdr:col>1</xdr:col>
      <xdr:colOff>359834</xdr:colOff>
      <xdr:row>8</xdr:row>
      <xdr:rowOff>63502</xdr:rowOff>
    </xdr:from>
    <xdr:to>
      <xdr:col>2</xdr:col>
      <xdr:colOff>302232</xdr:colOff>
      <xdr:row>10</xdr:row>
      <xdr:rowOff>21167</xdr:rowOff>
    </xdr:to>
    <xdr:grpSp>
      <xdr:nvGrpSpPr>
        <xdr:cNvPr id="76" name="Group 75"/>
        <xdr:cNvGrpSpPr/>
      </xdr:nvGrpSpPr>
      <xdr:grpSpPr>
        <a:xfrm>
          <a:off x="973667" y="2222502"/>
          <a:ext cx="556232" cy="338665"/>
          <a:chOff x="0" y="0"/>
          <a:chExt cx="4963540" cy="3022082"/>
        </a:xfrm>
      </xdr:grpSpPr>
      <xdr:sp macro="" textlink="">
        <xdr:nvSpPr>
          <xdr:cNvPr id="111" name="Oval 110"/>
          <xdr:cNvSpPr/>
        </xdr:nvSpPr>
        <xdr:spPr>
          <a:xfrm>
            <a:off x="0" y="0"/>
            <a:ext cx="2124615" cy="2124615"/>
          </a:xfrm>
          <a:prstGeom prst="ellipse">
            <a:avLst/>
          </a:prstGeom>
          <a:noFill/>
          <a:ln w="57150">
            <a:solidFill>
              <a:srgbClr val="00FF00"/>
            </a:solidFill>
            <a:prstDash val="sysDot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2" name="Oval 111"/>
          <xdr:cNvSpPr/>
        </xdr:nvSpPr>
        <xdr:spPr>
          <a:xfrm>
            <a:off x="2838925" y="897467"/>
            <a:ext cx="2124615" cy="2124615"/>
          </a:xfrm>
          <a:prstGeom prst="ellipse">
            <a:avLst/>
          </a:prstGeom>
          <a:noFill/>
          <a:ln w="57150">
            <a:solidFill>
              <a:srgbClr val="FF0000"/>
            </a:solidFill>
            <a:prstDash val="sysDot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123825</xdr:colOff>
          <xdr:row>1</xdr:row>
          <xdr:rowOff>9525</xdr:rowOff>
        </xdr:from>
        <xdr:to>
          <xdr:col>30</xdr:col>
          <xdr:colOff>323850</xdr:colOff>
          <xdr:row>1</xdr:row>
          <xdr:rowOff>276225</xdr:rowOff>
        </xdr:to>
        <xdr:sp macro="" textlink="">
          <xdr:nvSpPr>
            <xdr:cNvPr id="1049" name="Spinner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123825</xdr:colOff>
          <xdr:row>0</xdr:row>
          <xdr:rowOff>19050</xdr:rowOff>
        </xdr:from>
        <xdr:to>
          <xdr:col>14</xdr:col>
          <xdr:colOff>323850</xdr:colOff>
          <xdr:row>0</xdr:row>
          <xdr:rowOff>285750</xdr:rowOff>
        </xdr:to>
        <xdr:sp macro="" textlink="">
          <xdr:nvSpPr>
            <xdr:cNvPr id="1051" name="Spinner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123825</xdr:colOff>
          <xdr:row>0</xdr:row>
          <xdr:rowOff>19050</xdr:rowOff>
        </xdr:from>
        <xdr:to>
          <xdr:col>20</xdr:col>
          <xdr:colOff>323850</xdr:colOff>
          <xdr:row>0</xdr:row>
          <xdr:rowOff>285750</xdr:rowOff>
        </xdr:to>
        <xdr:sp macro="" textlink="">
          <xdr:nvSpPr>
            <xdr:cNvPr id="1052" name="Spinner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123825</xdr:colOff>
          <xdr:row>1</xdr:row>
          <xdr:rowOff>9525</xdr:rowOff>
        </xdr:from>
        <xdr:to>
          <xdr:col>14</xdr:col>
          <xdr:colOff>323850</xdr:colOff>
          <xdr:row>1</xdr:row>
          <xdr:rowOff>276225</xdr:rowOff>
        </xdr:to>
        <xdr:sp macro="" textlink="">
          <xdr:nvSpPr>
            <xdr:cNvPr id="1053" name="Spinner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123825</xdr:colOff>
          <xdr:row>1</xdr:row>
          <xdr:rowOff>9525</xdr:rowOff>
        </xdr:from>
        <xdr:to>
          <xdr:col>20</xdr:col>
          <xdr:colOff>323850</xdr:colOff>
          <xdr:row>1</xdr:row>
          <xdr:rowOff>276225</xdr:rowOff>
        </xdr:to>
        <xdr:sp macro="" textlink="">
          <xdr:nvSpPr>
            <xdr:cNvPr id="1054" name="Spinner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xdr:twoCellAnchor editAs="oneCell">
    <xdr:from>
      <xdr:col>13</xdr:col>
      <xdr:colOff>0</xdr:colOff>
      <xdr:row>14</xdr:row>
      <xdr:rowOff>0</xdr:rowOff>
    </xdr:from>
    <xdr:to>
      <xdr:col>34</xdr:col>
      <xdr:colOff>49918</xdr:colOff>
      <xdr:row>17</xdr:row>
      <xdr:rowOff>200025</xdr:rowOff>
    </xdr:to>
    <xdr:pic>
      <xdr:nvPicPr>
        <xdr:cNvPr id="13" name="Picture 12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9995" t="62707" r="2660" b="17005"/>
        <a:stretch/>
      </xdr:blipFill>
      <xdr:spPr>
        <a:xfrm>
          <a:off x="4886325" y="3838575"/>
          <a:ext cx="7679443" cy="108585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>
    <xdr:from>
      <xdr:col>22</xdr:col>
      <xdr:colOff>54509</xdr:colOff>
      <xdr:row>15</xdr:row>
      <xdr:rowOff>161925</xdr:rowOff>
    </xdr:from>
    <xdr:to>
      <xdr:col>31</xdr:col>
      <xdr:colOff>216434</xdr:colOff>
      <xdr:row>16</xdr:row>
      <xdr:rowOff>266700</xdr:rowOff>
    </xdr:to>
    <xdr:sp macro="" textlink="">
      <xdr:nvSpPr>
        <xdr:cNvPr id="14" name="TextBox 13">
          <a:hlinkClick xmlns:r="http://schemas.openxmlformats.org/officeDocument/2006/relationships" r:id="rId2"/>
        </xdr:cNvPr>
        <xdr:cNvSpPr txBox="1"/>
      </xdr:nvSpPr>
      <xdr:spPr>
        <a:xfrm>
          <a:off x="8026934" y="4295775"/>
          <a:ext cx="3676650" cy="400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https://en.wikipedia.org/wiki/Magnetic_energy</a:t>
          </a:r>
        </a:p>
      </xdr:txBody>
    </xdr:sp>
    <xdr:clientData/>
  </xdr:twoCellAnchor>
  <xdr:twoCellAnchor>
    <xdr:from>
      <xdr:col>13</xdr:col>
      <xdr:colOff>0</xdr:colOff>
      <xdr:row>37</xdr:row>
      <xdr:rowOff>0</xdr:rowOff>
    </xdr:from>
    <xdr:to>
      <xdr:col>36</xdr:col>
      <xdr:colOff>56778</xdr:colOff>
      <xdr:row>44</xdr:row>
      <xdr:rowOff>282574</xdr:rowOff>
    </xdr:to>
    <xdr:pic>
      <xdr:nvPicPr>
        <xdr:cNvPr id="19" name="Picture 18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4362" t="37703" r="21790" b="30547"/>
        <a:stretch/>
      </xdr:blipFill>
      <xdr:spPr>
        <a:xfrm>
          <a:off x="4886325" y="10925175"/>
          <a:ext cx="8372103" cy="2349499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>
    <xdr:from>
      <xdr:col>24</xdr:col>
      <xdr:colOff>184149</xdr:colOff>
      <xdr:row>40</xdr:row>
      <xdr:rowOff>13757</xdr:rowOff>
    </xdr:from>
    <xdr:to>
      <xdr:col>34</xdr:col>
      <xdr:colOff>311149</xdr:colOff>
      <xdr:row>41</xdr:row>
      <xdr:rowOff>119590</xdr:rowOff>
    </xdr:to>
    <xdr:sp macro="" textlink="">
      <xdr:nvSpPr>
        <xdr:cNvPr id="20" name="TextBox 19">
          <a:hlinkClick xmlns:r="http://schemas.openxmlformats.org/officeDocument/2006/relationships" r:id="rId4"/>
        </xdr:cNvPr>
        <xdr:cNvSpPr txBox="1"/>
      </xdr:nvSpPr>
      <xdr:spPr>
        <a:xfrm>
          <a:off x="9109074" y="11824757"/>
          <a:ext cx="3717925" cy="401108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https://en.wikipedia.org/wiki/Magnetic_dipole</a:t>
          </a:r>
          <a:endParaRPr lang="en-US">
            <a:effectLst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63503</xdr:colOff>
      <xdr:row>0</xdr:row>
      <xdr:rowOff>0</xdr:rowOff>
    </xdr:from>
    <xdr:to>
      <xdr:col>28</xdr:col>
      <xdr:colOff>27877</xdr:colOff>
      <xdr:row>8</xdr:row>
      <xdr:rowOff>144705</xdr:rowOff>
    </xdr:to>
    <xdr:grpSp>
      <xdr:nvGrpSpPr>
        <xdr:cNvPr id="3" name="Group 2"/>
        <xdr:cNvGrpSpPr/>
      </xdr:nvGrpSpPr>
      <xdr:grpSpPr>
        <a:xfrm>
          <a:off x="6106586" y="0"/>
          <a:ext cx="4038958" cy="2515372"/>
          <a:chOff x="6318253" y="232834"/>
          <a:chExt cx="3649738" cy="2282537"/>
        </a:xfrm>
      </xdr:grpSpPr>
      <xdr:pic>
        <xdr:nvPicPr>
          <xdr:cNvPr id="21" name="Picture 20" descr="File:Unit circle angles color.svg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b="50435"/>
          <a:stretch/>
        </xdr:blipFill>
        <xdr:spPr bwMode="auto">
          <a:xfrm>
            <a:off x="6318253" y="232834"/>
            <a:ext cx="3649738" cy="1809749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23" name="Picture 22" descr="https://upload.wikimedia.org/wikipedia/commons/thumb/b/bb/Magnetic_field_due_to_dipole_moment.svg/2000px-Magnetic_field_due_to_dipole_moment.svg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572667" y="1551931"/>
            <a:ext cx="1254544" cy="96344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46</xdr:col>
      <xdr:colOff>111124</xdr:colOff>
      <xdr:row>37</xdr:row>
      <xdr:rowOff>147637</xdr:rowOff>
    </xdr:from>
    <xdr:to>
      <xdr:col>52</xdr:col>
      <xdr:colOff>314386</xdr:colOff>
      <xdr:row>46</xdr:row>
      <xdr:rowOff>257735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46</xdr:col>
      <xdr:colOff>111124</xdr:colOff>
      <xdr:row>11</xdr:row>
      <xdr:rowOff>147638</xdr:rowOff>
    </xdr:from>
    <xdr:to>
      <xdr:col>52</xdr:col>
      <xdr:colOff>314386</xdr:colOff>
      <xdr:row>20</xdr:row>
      <xdr:rowOff>257736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123825</xdr:colOff>
          <xdr:row>1</xdr:row>
          <xdr:rowOff>9525</xdr:rowOff>
        </xdr:from>
        <xdr:to>
          <xdr:col>30</xdr:col>
          <xdr:colOff>323850</xdr:colOff>
          <xdr:row>1</xdr:row>
          <xdr:rowOff>276225</xdr:rowOff>
        </xdr:to>
        <xdr:sp macro="" textlink="">
          <xdr:nvSpPr>
            <xdr:cNvPr id="3078" name="Spinner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123825</xdr:colOff>
          <xdr:row>1</xdr:row>
          <xdr:rowOff>9525</xdr:rowOff>
        </xdr:from>
        <xdr:to>
          <xdr:col>38</xdr:col>
          <xdr:colOff>323850</xdr:colOff>
          <xdr:row>1</xdr:row>
          <xdr:rowOff>276225</xdr:rowOff>
        </xdr:to>
        <xdr:sp macro="" textlink="">
          <xdr:nvSpPr>
            <xdr:cNvPr id="3079" name="Spinner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123825</xdr:colOff>
          <xdr:row>1</xdr:row>
          <xdr:rowOff>9525</xdr:rowOff>
        </xdr:from>
        <xdr:to>
          <xdr:col>20</xdr:col>
          <xdr:colOff>323850</xdr:colOff>
          <xdr:row>1</xdr:row>
          <xdr:rowOff>276225</xdr:rowOff>
        </xdr:to>
        <xdr:sp macro="" textlink="">
          <xdr:nvSpPr>
            <xdr:cNvPr id="3080" name="Spinner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47</xdr:col>
          <xdr:colOff>390525</xdr:colOff>
          <xdr:row>0</xdr:row>
          <xdr:rowOff>9525</xdr:rowOff>
        </xdr:from>
        <xdr:to>
          <xdr:col>47</xdr:col>
          <xdr:colOff>590550</xdr:colOff>
          <xdr:row>0</xdr:row>
          <xdr:rowOff>276225</xdr:rowOff>
        </xdr:to>
        <xdr:sp macro="" textlink="">
          <xdr:nvSpPr>
            <xdr:cNvPr id="3081" name="Spinner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50</xdr:col>
          <xdr:colOff>390525</xdr:colOff>
          <xdr:row>0</xdr:row>
          <xdr:rowOff>9525</xdr:rowOff>
        </xdr:from>
        <xdr:to>
          <xdr:col>50</xdr:col>
          <xdr:colOff>590550</xdr:colOff>
          <xdr:row>0</xdr:row>
          <xdr:rowOff>276225</xdr:rowOff>
        </xdr:to>
        <xdr:sp macro="" textlink="">
          <xdr:nvSpPr>
            <xdr:cNvPr id="3082" name="Spinner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LocksWithSheet="0"/>
      </xdr:twoCellAnchor>
    </mc:Choice>
    <mc:Fallback/>
  </mc:AlternateContent>
  <xdr:twoCellAnchor editAs="oneCell">
    <xdr:from>
      <xdr:col>14</xdr:col>
      <xdr:colOff>0</xdr:colOff>
      <xdr:row>14</xdr:row>
      <xdr:rowOff>0</xdr:rowOff>
    </xdr:from>
    <xdr:to>
      <xdr:col>36</xdr:col>
      <xdr:colOff>88018</xdr:colOff>
      <xdr:row>17</xdr:row>
      <xdr:rowOff>200025</xdr:rowOff>
    </xdr:to>
    <xdr:pic>
      <xdr:nvPicPr>
        <xdr:cNvPr id="17" name="Picture 16"/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19995" t="62707" r="2660" b="17005"/>
        <a:stretch/>
      </xdr:blipFill>
      <xdr:spPr>
        <a:xfrm>
          <a:off x="5000625" y="3838575"/>
          <a:ext cx="7679443" cy="108585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>
    <xdr:from>
      <xdr:col>23</xdr:col>
      <xdr:colOff>225959</xdr:colOff>
      <xdr:row>15</xdr:row>
      <xdr:rowOff>161925</xdr:rowOff>
    </xdr:from>
    <xdr:to>
      <xdr:col>33</xdr:col>
      <xdr:colOff>197384</xdr:colOff>
      <xdr:row>16</xdr:row>
      <xdr:rowOff>266700</xdr:rowOff>
    </xdr:to>
    <xdr:sp macro="" textlink="">
      <xdr:nvSpPr>
        <xdr:cNvPr id="18" name="TextBox 17">
          <a:hlinkClick xmlns:r="http://schemas.openxmlformats.org/officeDocument/2006/relationships" r:id="rId6"/>
        </xdr:cNvPr>
        <xdr:cNvSpPr txBox="1"/>
      </xdr:nvSpPr>
      <xdr:spPr>
        <a:xfrm>
          <a:off x="8237542" y="4606925"/>
          <a:ext cx="3717925" cy="401108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https://en.wikipedia.org/wiki/Magnetic_energy</a:t>
          </a:r>
        </a:p>
      </xdr:txBody>
    </xdr:sp>
    <xdr:clientData/>
  </xdr:twoCellAnchor>
  <xdr:twoCellAnchor>
    <xdr:from>
      <xdr:col>13</xdr:col>
      <xdr:colOff>0</xdr:colOff>
      <xdr:row>38</xdr:row>
      <xdr:rowOff>0</xdr:rowOff>
    </xdr:from>
    <xdr:to>
      <xdr:col>37</xdr:col>
      <xdr:colOff>32436</xdr:colOff>
      <xdr:row>45</xdr:row>
      <xdr:rowOff>275166</xdr:rowOff>
    </xdr:to>
    <xdr:grpSp>
      <xdr:nvGrpSpPr>
        <xdr:cNvPr id="2" name="Group 1"/>
        <xdr:cNvGrpSpPr/>
      </xdr:nvGrpSpPr>
      <xdr:grpSpPr>
        <a:xfrm>
          <a:off x="4730750" y="11260667"/>
          <a:ext cx="8372103" cy="2349499"/>
          <a:chOff x="4730750" y="11260667"/>
          <a:chExt cx="8372103" cy="2349499"/>
        </a:xfrm>
      </xdr:grpSpPr>
      <xdr:pic>
        <xdr:nvPicPr>
          <xdr:cNvPr id="25" name="Picture 24"/>
          <xdr:cNvPicPr>
            <a:picLocks noChangeAspect="1"/>
          </xdr:cNvPicPr>
        </xdr:nvPicPr>
        <xdr:blipFill rotWithShape="1">
          <a:blip xmlns:r="http://schemas.openxmlformats.org/officeDocument/2006/relationships" r:embed="rId7"/>
          <a:srcRect l="14362" t="37703" r="21790" b="30547"/>
          <a:stretch/>
        </xdr:blipFill>
        <xdr:spPr>
          <a:xfrm>
            <a:off x="4730750" y="11260667"/>
            <a:ext cx="8372103" cy="2349499"/>
          </a:xfrm>
          <a:prstGeom prst="rect">
            <a:avLst/>
          </a:prstGeom>
          <a:solidFill>
            <a:srgbClr val="FFFFFF">
              <a:shade val="85000"/>
            </a:srgbClr>
          </a:solidFill>
          <a:ln w="88900" cap="sq">
            <a:solidFill>
              <a:srgbClr val="FFFFFF"/>
            </a:solidFill>
            <a:miter lim="800000"/>
          </a:ln>
          <a:effectLst>
            <a:outerShdw blurRad="55000" dist="18000" dir="5400000" algn="tl" rotWithShape="0">
              <a:srgbClr val="000000">
                <a:alpha val="40000"/>
              </a:srgbClr>
            </a:outerShdw>
          </a:effectLst>
          <a:scene3d>
            <a:camera prst="orthographicFront"/>
            <a:lightRig rig="twoPt" dir="t">
              <a:rot lat="0" lon="0" rev="7200000"/>
            </a:lightRig>
          </a:scene3d>
          <a:sp3d>
            <a:bevelT w="25400" h="19050"/>
            <a:contourClr>
              <a:srgbClr val="FFFFFF"/>
            </a:contourClr>
          </a:sp3d>
        </xdr:spPr>
      </xdr:pic>
      <xdr:sp macro="" textlink="">
        <xdr:nvSpPr>
          <xdr:cNvPr id="28" name="TextBox 27">
            <a:hlinkClick xmlns:r="http://schemas.openxmlformats.org/officeDocument/2006/relationships" r:id="rId8"/>
          </xdr:cNvPr>
          <xdr:cNvSpPr txBox="1"/>
        </xdr:nvSpPr>
        <xdr:spPr>
          <a:xfrm>
            <a:off x="8953499" y="12160249"/>
            <a:ext cx="3717925" cy="401108"/>
          </a:xfrm>
          <a:prstGeom prst="rect">
            <a:avLst/>
          </a:prstGeom>
          <a:solidFill>
            <a:srgbClr val="FFFF00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https://en.wikipedia.org/wiki/Magnetic_dipole</a:t>
            </a:r>
            <a:endParaRPr lang="en-US">
              <a:effectLst/>
            </a:endParaRPr>
          </a:p>
        </xdr:txBody>
      </xdr:sp>
    </xdr:grpSp>
    <xdr:clientData/>
  </xdr:twoCellAnchor>
  <xdr:twoCellAnchor editAs="oneCell">
    <xdr:from>
      <xdr:col>48</xdr:col>
      <xdr:colOff>149413</xdr:colOff>
      <xdr:row>7</xdr:row>
      <xdr:rowOff>21167</xdr:rowOff>
    </xdr:from>
    <xdr:to>
      <xdr:col>49</xdr:col>
      <xdr:colOff>435162</xdr:colOff>
      <xdr:row>8</xdr:row>
      <xdr:rowOff>105834</xdr:rowOff>
    </xdr:to>
    <xdr:pic>
      <xdr:nvPicPr>
        <xdr:cNvPr id="9" name="Picture 8"/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4437" t="37453" r="60643" b="58843"/>
        <a:stretch/>
      </xdr:blipFill>
      <xdr:spPr>
        <a:xfrm>
          <a:off x="17227178" y="2060638"/>
          <a:ext cx="890866" cy="37602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>
    <xdr:from>
      <xdr:col>50</xdr:col>
      <xdr:colOff>137583</xdr:colOff>
      <xdr:row>5</xdr:row>
      <xdr:rowOff>179917</xdr:rowOff>
    </xdr:from>
    <xdr:to>
      <xdr:col>51</xdr:col>
      <xdr:colOff>285750</xdr:colOff>
      <xdr:row>8</xdr:row>
      <xdr:rowOff>52916</xdr:rowOff>
    </xdr:to>
    <xdr:sp macro="" textlink="">
      <xdr:nvSpPr>
        <xdr:cNvPr id="12" name="Rectangle 11"/>
        <xdr:cNvSpPr/>
      </xdr:nvSpPr>
      <xdr:spPr>
        <a:xfrm>
          <a:off x="18616083" y="1661584"/>
          <a:ext cx="762000" cy="761999"/>
        </a:xfrm>
        <a:prstGeom prst="rect">
          <a:avLst/>
        </a:prstGeom>
        <a:solidFill>
          <a:srgbClr val="00FF00"/>
        </a:solidFill>
        <a:ln w="508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50</xdr:col>
      <xdr:colOff>137585</xdr:colOff>
      <xdr:row>6</xdr:row>
      <xdr:rowOff>84666</xdr:rowOff>
    </xdr:from>
    <xdr:to>
      <xdr:col>51</xdr:col>
      <xdr:colOff>84670</xdr:colOff>
      <xdr:row>8</xdr:row>
      <xdr:rowOff>52916</xdr:rowOff>
    </xdr:to>
    <xdr:sp macro="" textlink="">
      <xdr:nvSpPr>
        <xdr:cNvPr id="32" name="Rectangle 31"/>
        <xdr:cNvSpPr/>
      </xdr:nvSpPr>
      <xdr:spPr>
        <a:xfrm>
          <a:off x="18616085" y="1862666"/>
          <a:ext cx="560918" cy="560917"/>
        </a:xfrm>
        <a:prstGeom prst="rect">
          <a:avLst/>
        </a:prstGeom>
        <a:solidFill>
          <a:schemeClr val="bg1"/>
        </a:solidFill>
        <a:ln w="50800">
          <a:noFill/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46</xdr:col>
      <xdr:colOff>508002</xdr:colOff>
      <xdr:row>6</xdr:row>
      <xdr:rowOff>84666</xdr:rowOff>
    </xdr:from>
    <xdr:to>
      <xdr:col>47</xdr:col>
      <xdr:colOff>455086</xdr:colOff>
      <xdr:row>8</xdr:row>
      <xdr:rowOff>52916</xdr:rowOff>
    </xdr:to>
    <xdr:sp macro="" textlink="">
      <xdr:nvSpPr>
        <xdr:cNvPr id="40" name="Rectangle 39"/>
        <xdr:cNvSpPr/>
      </xdr:nvSpPr>
      <xdr:spPr>
        <a:xfrm>
          <a:off x="16531169" y="1862666"/>
          <a:ext cx="560917" cy="560917"/>
        </a:xfrm>
        <a:prstGeom prst="rect">
          <a:avLst/>
        </a:prstGeom>
        <a:solidFill>
          <a:srgbClr val="FF0000"/>
        </a:solidFill>
        <a:ln w="50800">
          <a:noFill/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46</xdr:col>
      <xdr:colOff>508001</xdr:colOff>
      <xdr:row>6</xdr:row>
      <xdr:rowOff>285751</xdr:rowOff>
    </xdr:from>
    <xdr:to>
      <xdr:col>47</xdr:col>
      <xdr:colOff>250784</xdr:colOff>
      <xdr:row>8</xdr:row>
      <xdr:rowOff>49700</xdr:rowOff>
    </xdr:to>
    <xdr:sp macro="" textlink="">
      <xdr:nvSpPr>
        <xdr:cNvPr id="39" name="Rectangle 38"/>
        <xdr:cNvSpPr/>
      </xdr:nvSpPr>
      <xdr:spPr>
        <a:xfrm>
          <a:off x="16531168" y="2063751"/>
          <a:ext cx="356616" cy="356616"/>
        </a:xfrm>
        <a:prstGeom prst="rect">
          <a:avLst/>
        </a:prstGeom>
        <a:solidFill>
          <a:schemeClr val="bg1"/>
        </a:solidFill>
        <a:ln w="50800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46</xdr:col>
      <xdr:colOff>508002</xdr:colOff>
      <xdr:row>8</xdr:row>
      <xdr:rowOff>201083</xdr:rowOff>
    </xdr:from>
    <xdr:to>
      <xdr:col>47</xdr:col>
      <xdr:colOff>323937</xdr:colOff>
      <xdr:row>10</xdr:row>
      <xdr:rowOff>38185</xdr:rowOff>
    </xdr:to>
    <xdr:sp macro="" textlink="">
      <xdr:nvSpPr>
        <xdr:cNvPr id="43" name="Rectangle 42"/>
        <xdr:cNvSpPr/>
      </xdr:nvSpPr>
      <xdr:spPr>
        <a:xfrm>
          <a:off x="16531169" y="2571750"/>
          <a:ext cx="429768" cy="429768"/>
        </a:xfrm>
        <a:prstGeom prst="rect">
          <a:avLst/>
        </a:prstGeom>
        <a:solidFill>
          <a:srgbClr val="FF0000"/>
        </a:solidFill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50</xdr:col>
      <xdr:colOff>137585</xdr:colOff>
      <xdr:row>8</xdr:row>
      <xdr:rowOff>201083</xdr:rowOff>
    </xdr:from>
    <xdr:to>
      <xdr:col>51</xdr:col>
      <xdr:colOff>35817</xdr:colOff>
      <xdr:row>10</xdr:row>
      <xdr:rowOff>120481</xdr:rowOff>
    </xdr:to>
    <xdr:sp macro="" textlink="">
      <xdr:nvSpPr>
        <xdr:cNvPr id="44" name="Rectangle 43"/>
        <xdr:cNvSpPr/>
      </xdr:nvSpPr>
      <xdr:spPr>
        <a:xfrm>
          <a:off x="18616085" y="2571750"/>
          <a:ext cx="512065" cy="512064"/>
        </a:xfrm>
        <a:prstGeom prst="rect">
          <a:avLst/>
        </a:prstGeom>
        <a:solidFill>
          <a:srgbClr val="00FF00"/>
        </a:solidFill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46</xdr:col>
      <xdr:colOff>508000</xdr:colOff>
      <xdr:row>8</xdr:row>
      <xdr:rowOff>201084</xdr:rowOff>
    </xdr:from>
    <xdr:to>
      <xdr:col>47</xdr:col>
      <xdr:colOff>406232</xdr:colOff>
      <xdr:row>10</xdr:row>
      <xdr:rowOff>120482</xdr:rowOff>
    </xdr:to>
    <xdr:sp macro="" textlink="">
      <xdr:nvSpPr>
        <xdr:cNvPr id="61" name="Rectangle 60"/>
        <xdr:cNvSpPr/>
      </xdr:nvSpPr>
      <xdr:spPr>
        <a:xfrm>
          <a:off x="16531167" y="2571751"/>
          <a:ext cx="512065" cy="512064"/>
        </a:xfrm>
        <a:prstGeom prst="rect">
          <a:avLst/>
        </a:prstGeom>
        <a:noFill/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50</xdr:col>
      <xdr:colOff>137583</xdr:colOff>
      <xdr:row>8</xdr:row>
      <xdr:rowOff>201084</xdr:rowOff>
    </xdr:from>
    <xdr:to>
      <xdr:col>50</xdr:col>
      <xdr:colOff>567351</xdr:colOff>
      <xdr:row>10</xdr:row>
      <xdr:rowOff>38186</xdr:rowOff>
    </xdr:to>
    <xdr:sp macro="" textlink="">
      <xdr:nvSpPr>
        <xdr:cNvPr id="62" name="Rectangle 61"/>
        <xdr:cNvSpPr/>
      </xdr:nvSpPr>
      <xdr:spPr>
        <a:xfrm>
          <a:off x="18616083" y="2571751"/>
          <a:ext cx="429768" cy="429768"/>
        </a:xfrm>
        <a:prstGeom prst="rect">
          <a:avLst/>
        </a:prstGeom>
        <a:noFill/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46</xdr:col>
      <xdr:colOff>111124</xdr:colOff>
      <xdr:row>115</xdr:row>
      <xdr:rowOff>147638</xdr:rowOff>
    </xdr:from>
    <xdr:to>
      <xdr:col>52</xdr:col>
      <xdr:colOff>314386</xdr:colOff>
      <xdr:row>124</xdr:row>
      <xdr:rowOff>257736</xdr:rowOff>
    </xdr:to>
    <xdr:graphicFrame macro="">
      <xdr:nvGraphicFramePr>
        <xdr:cNvPr id="64" name="Chart 6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253999</xdr:colOff>
      <xdr:row>6</xdr:row>
      <xdr:rowOff>84666</xdr:rowOff>
    </xdr:from>
    <xdr:to>
      <xdr:col>47</xdr:col>
      <xdr:colOff>455167</xdr:colOff>
      <xdr:row>6</xdr:row>
      <xdr:rowOff>285834</xdr:rowOff>
    </xdr:to>
    <xdr:sp macro="" textlink="">
      <xdr:nvSpPr>
        <xdr:cNvPr id="65" name="Rectangle 64"/>
        <xdr:cNvSpPr/>
      </xdr:nvSpPr>
      <xdr:spPr>
        <a:xfrm>
          <a:off x="16890999" y="1862666"/>
          <a:ext cx="201168" cy="201168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51</xdr:col>
      <xdr:colOff>84666</xdr:colOff>
      <xdr:row>5</xdr:row>
      <xdr:rowOff>179917</xdr:rowOff>
    </xdr:from>
    <xdr:to>
      <xdr:col>51</xdr:col>
      <xdr:colOff>285834</xdr:colOff>
      <xdr:row>6</xdr:row>
      <xdr:rowOff>84752</xdr:rowOff>
    </xdr:to>
    <xdr:sp macro="" textlink="">
      <xdr:nvSpPr>
        <xdr:cNvPr id="66" name="Rectangle 65"/>
        <xdr:cNvSpPr/>
      </xdr:nvSpPr>
      <xdr:spPr>
        <a:xfrm>
          <a:off x="19176999" y="1661584"/>
          <a:ext cx="201168" cy="201168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50</xdr:col>
      <xdr:colOff>144992</xdr:colOff>
      <xdr:row>6</xdr:row>
      <xdr:rowOff>96308</xdr:rowOff>
    </xdr:from>
    <xdr:to>
      <xdr:col>51</xdr:col>
      <xdr:colOff>74888</xdr:colOff>
      <xdr:row>8</xdr:row>
      <xdr:rowOff>43391</xdr:rowOff>
    </xdr:to>
    <xdr:cxnSp macro="">
      <xdr:nvCxnSpPr>
        <xdr:cNvPr id="47" name="Straight Arrow Connector 46"/>
        <xdr:cNvCxnSpPr/>
      </xdr:nvCxnSpPr>
      <xdr:spPr>
        <a:xfrm flipV="1">
          <a:off x="18413942" y="1867958"/>
          <a:ext cx="539496" cy="537633"/>
        </a:xfrm>
        <a:prstGeom prst="straightConnector1">
          <a:avLst/>
        </a:prstGeom>
        <a:ln>
          <a:solidFill>
            <a:sysClr val="windowText" lastClr="000000"/>
          </a:solidFill>
          <a:headEnd type="none" w="med" len="sm"/>
          <a:tailEnd type="triangle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137582</xdr:colOff>
      <xdr:row>9</xdr:row>
      <xdr:rowOff>148166</xdr:rowOff>
    </xdr:from>
    <xdr:to>
      <xdr:col>47</xdr:col>
      <xdr:colOff>338750</xdr:colOff>
      <xdr:row>10</xdr:row>
      <xdr:rowOff>53001</xdr:rowOff>
    </xdr:to>
    <xdr:sp macro="" textlink="">
      <xdr:nvSpPr>
        <xdr:cNvPr id="67" name="Rectangle 66"/>
        <xdr:cNvSpPr/>
      </xdr:nvSpPr>
      <xdr:spPr>
        <a:xfrm>
          <a:off x="16774582" y="2815166"/>
          <a:ext cx="201168" cy="201168"/>
        </a:xfrm>
        <a:prstGeom prst="rect">
          <a:avLst/>
        </a:prstGeom>
        <a:solidFill>
          <a:srgbClr val="FFFF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50</xdr:col>
      <xdr:colOff>444500</xdr:colOff>
      <xdr:row>9</xdr:row>
      <xdr:rowOff>211666</xdr:rowOff>
    </xdr:from>
    <xdr:to>
      <xdr:col>51</xdr:col>
      <xdr:colOff>31835</xdr:colOff>
      <xdr:row>10</xdr:row>
      <xdr:rowOff>116501</xdr:rowOff>
    </xdr:to>
    <xdr:sp macro="" textlink="">
      <xdr:nvSpPr>
        <xdr:cNvPr id="68" name="Rectangle 67"/>
        <xdr:cNvSpPr/>
      </xdr:nvSpPr>
      <xdr:spPr>
        <a:xfrm>
          <a:off x="18923000" y="2878666"/>
          <a:ext cx="201168" cy="201168"/>
        </a:xfrm>
        <a:prstGeom prst="rect">
          <a:avLst/>
        </a:prstGeom>
        <a:solidFill>
          <a:srgbClr val="FFFF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51</xdr:col>
      <xdr:colOff>96308</xdr:colOff>
      <xdr:row>5</xdr:row>
      <xdr:rowOff>194247</xdr:rowOff>
    </xdr:from>
    <xdr:to>
      <xdr:col>51</xdr:col>
      <xdr:colOff>279188</xdr:colOff>
      <xdr:row>6</xdr:row>
      <xdr:rowOff>81852</xdr:rowOff>
    </xdr:to>
    <xdr:cxnSp macro="">
      <xdr:nvCxnSpPr>
        <xdr:cNvPr id="71" name="Straight Arrow Connector 70"/>
        <xdr:cNvCxnSpPr/>
      </xdr:nvCxnSpPr>
      <xdr:spPr>
        <a:xfrm flipV="1">
          <a:off x="18974858" y="1670622"/>
          <a:ext cx="182880" cy="182880"/>
        </a:xfrm>
        <a:prstGeom prst="straightConnector1">
          <a:avLst/>
        </a:prstGeom>
        <a:ln>
          <a:solidFill>
            <a:sysClr val="windowText" lastClr="000000"/>
          </a:solidFill>
          <a:headEnd type="none" w="med" len="sm"/>
          <a:tailEnd type="triangle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267758</xdr:colOff>
      <xdr:row>6</xdr:row>
      <xdr:rowOff>98997</xdr:rowOff>
    </xdr:from>
    <xdr:to>
      <xdr:col>47</xdr:col>
      <xdr:colOff>450638</xdr:colOff>
      <xdr:row>6</xdr:row>
      <xdr:rowOff>281877</xdr:rowOff>
    </xdr:to>
    <xdr:cxnSp macro="">
      <xdr:nvCxnSpPr>
        <xdr:cNvPr id="75" name="Straight Arrow Connector 74"/>
        <xdr:cNvCxnSpPr/>
      </xdr:nvCxnSpPr>
      <xdr:spPr>
        <a:xfrm rot="10800000" flipV="1">
          <a:off x="16707908" y="1870647"/>
          <a:ext cx="182880" cy="182880"/>
        </a:xfrm>
        <a:prstGeom prst="straightConnector1">
          <a:avLst/>
        </a:prstGeom>
        <a:ln>
          <a:solidFill>
            <a:sysClr val="windowText" lastClr="000000"/>
          </a:solidFill>
          <a:headEnd type="none" w="med" len="sm"/>
          <a:tailEnd type="triangle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516467</xdr:colOff>
      <xdr:row>6</xdr:row>
      <xdr:rowOff>96308</xdr:rowOff>
    </xdr:from>
    <xdr:to>
      <xdr:col>47</xdr:col>
      <xdr:colOff>446363</xdr:colOff>
      <xdr:row>8</xdr:row>
      <xdr:rowOff>43391</xdr:rowOff>
    </xdr:to>
    <xdr:cxnSp macro="">
      <xdr:nvCxnSpPr>
        <xdr:cNvPr id="76" name="Straight Arrow Connector 75"/>
        <xdr:cNvCxnSpPr/>
      </xdr:nvCxnSpPr>
      <xdr:spPr>
        <a:xfrm flipV="1">
          <a:off x="16347017" y="1867958"/>
          <a:ext cx="539496" cy="537633"/>
        </a:xfrm>
        <a:prstGeom prst="straightConnector1">
          <a:avLst/>
        </a:prstGeom>
        <a:ln>
          <a:solidFill>
            <a:sysClr val="windowText" lastClr="000000"/>
          </a:solidFill>
          <a:headEnd type="none" w="med" len="sm"/>
          <a:tailEnd type="triangle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en.wikipedia.org/wiki/Gauss%27s_law_for_magnetism" TargetMode="External"/><Relationship Id="rId3" Type="http://schemas.openxmlformats.org/officeDocument/2006/relationships/hyperlink" Target="http://www.eng-tips.com/viewthread.cfm?qid=98210" TargetMode="External"/><Relationship Id="rId7" Type="http://schemas.openxmlformats.org/officeDocument/2006/relationships/hyperlink" Target="https://en.wikipedia.org/wiki/Gauss%27s_law_for_magnetism" TargetMode="External"/><Relationship Id="rId12" Type="http://schemas.openxmlformats.org/officeDocument/2006/relationships/image" Target="../media/image5.png"/><Relationship Id="rId2" Type="http://schemas.openxmlformats.org/officeDocument/2006/relationships/hyperlink" Target="http://physics.stackexchange.com/questions/35565/extract-energy-from-magnets" TargetMode="External"/><Relationship Id="rId1" Type="http://schemas.openxmlformats.org/officeDocument/2006/relationships/hyperlink" Target="https://en.wikipedia.org/wiki/Magnetic_energy" TargetMode="External"/><Relationship Id="rId6" Type="http://schemas.openxmlformats.org/officeDocument/2006/relationships/hyperlink" Target="https://en.wikipedia.org/wiki/Magnetic_dipole" TargetMode="External"/><Relationship Id="rId11" Type="http://schemas.openxmlformats.org/officeDocument/2006/relationships/drawing" Target="../drawings/drawing2.xml"/><Relationship Id="rId5" Type="http://schemas.openxmlformats.org/officeDocument/2006/relationships/hyperlink" Target="http://www.eng-tips.com/viewthread.cfm?qid=98210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eng-tips.com/viewthread.cfm?qid=98210" TargetMode="External"/><Relationship Id="rId9" Type="http://schemas.openxmlformats.org/officeDocument/2006/relationships/hyperlink" Target="https://en.wikipedia.org/wiki/Law_of_cosines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Relationship Id="rId9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"/>
  <sheetViews>
    <sheetView showGridLines="0" tabSelected="1" zoomScale="70" zoomScaleNormal="70" workbookViewId="0"/>
  </sheetViews>
  <sheetFormatPr defaultRowHeight="15" x14ac:dyDescent="0.25"/>
  <cols>
    <col min="1" max="14" width="9.140625" style="57"/>
    <col min="15" max="15" width="9.140625" style="57" customWidth="1"/>
    <col min="16" max="16384" width="9.140625" style="57"/>
  </cols>
  <sheetData/>
  <pageMargins left="0.7" right="0.7" top="0.75" bottom="0.75" header="0.3" footer="0.3"/>
  <drawing r:id="rId1"/>
  <picture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L2"/>
  <sheetViews>
    <sheetView showGridLines="0" showRowColHeaders="0" zoomScale="70" zoomScaleNormal="70" workbookViewId="0"/>
  </sheetViews>
  <sheetFormatPr defaultRowHeight="15" x14ac:dyDescent="0.25"/>
  <sheetData>
    <row r="2" spans="2:246" ht="33.75" x14ac:dyDescent="0.5">
      <c r="B2" s="81" t="s">
        <v>65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G2" s="81" t="s">
        <v>78</v>
      </c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L2" s="81" t="s">
        <v>66</v>
      </c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Q2" s="81" t="s">
        <v>67</v>
      </c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 t="s">
        <v>67</v>
      </c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 t="s">
        <v>67</v>
      </c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1"/>
      <c r="GA2" s="81"/>
      <c r="GB2" s="81"/>
      <c r="GD2" s="81" t="s">
        <v>85</v>
      </c>
      <c r="GE2" s="81"/>
      <c r="GF2" s="81"/>
      <c r="GG2" s="81"/>
      <c r="GH2" s="81"/>
      <c r="GI2" s="81"/>
      <c r="GJ2" s="81"/>
      <c r="GK2" s="81"/>
      <c r="GL2" s="81"/>
      <c r="GM2" s="81"/>
      <c r="GN2" s="81"/>
      <c r="GO2" s="81"/>
      <c r="GP2" s="81"/>
      <c r="GQ2" s="81"/>
      <c r="GR2" s="81"/>
      <c r="GS2" s="81"/>
      <c r="GT2" s="81"/>
      <c r="GU2" s="81"/>
      <c r="GV2" s="81"/>
      <c r="GW2" s="81"/>
      <c r="GX2" s="81"/>
      <c r="GY2" s="81"/>
      <c r="GZ2" s="81"/>
      <c r="HA2" s="81"/>
      <c r="HB2" s="81"/>
      <c r="HC2" s="81"/>
      <c r="HD2" s="81"/>
      <c r="HE2" s="81"/>
      <c r="HF2" s="81"/>
      <c r="HG2" s="81"/>
      <c r="HI2" s="81" t="s">
        <v>91</v>
      </c>
      <c r="HJ2" s="81"/>
      <c r="HK2" s="81"/>
      <c r="HL2" s="81"/>
      <c r="HM2" s="81"/>
      <c r="HN2" s="81"/>
      <c r="HO2" s="81"/>
      <c r="HP2" s="81"/>
      <c r="HQ2" s="81"/>
      <c r="HR2" s="81"/>
      <c r="HS2" s="81"/>
      <c r="HT2" s="81"/>
      <c r="HU2" s="81"/>
      <c r="HV2" s="81"/>
      <c r="HW2" s="81"/>
      <c r="HX2" s="81"/>
      <c r="HY2" s="81"/>
      <c r="HZ2" s="81"/>
      <c r="IA2" s="81"/>
      <c r="IB2" s="81"/>
      <c r="IC2" s="81"/>
      <c r="ID2" s="81"/>
      <c r="IE2" s="81"/>
      <c r="IF2" s="81"/>
      <c r="IG2" s="81"/>
      <c r="IH2" s="81"/>
      <c r="II2" s="81"/>
      <c r="IJ2" s="81"/>
      <c r="IK2" s="81"/>
      <c r="IL2" s="81"/>
    </row>
  </sheetData>
  <mergeCells count="8">
    <mergeCell ref="HI2:IL2"/>
    <mergeCell ref="GD2:HG2"/>
    <mergeCell ref="B2:AE2"/>
    <mergeCell ref="BL2:CO2"/>
    <mergeCell ref="CQ2:DT2"/>
    <mergeCell ref="DU2:EX2"/>
    <mergeCell ref="EY2:GB2"/>
    <mergeCell ref="AG2:BJ2"/>
  </mergeCells>
  <hyperlinks>
    <hyperlink ref="B2" r:id="rId1"/>
    <hyperlink ref="BL2" r:id="rId2"/>
    <hyperlink ref="CQ2" r:id="rId3"/>
    <hyperlink ref="DU2" r:id="rId4"/>
    <hyperlink ref="EY2" r:id="rId5"/>
    <hyperlink ref="AG2" r:id="rId6"/>
    <hyperlink ref="GD2:HG2" r:id="rId7" display="https://en.wikipedia.org/wiki/Gauss%27s_law_for_magnetism"/>
    <hyperlink ref="HI2:IL2" r:id="rId8" display="https://en.wikipedia.org/wiki/Gauss%27s_law_for_magnetism"/>
    <hyperlink ref="HI2" r:id="rId9"/>
  </hyperlinks>
  <pageMargins left="0.7" right="0.7" top="0.75" bottom="0.75" header="0.3" footer="0.3"/>
  <pageSetup orientation="portrait" r:id="rId10"/>
  <drawing r:id="rId11"/>
  <picture r:id="rId1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2:P61"/>
  <sheetViews>
    <sheetView showGridLines="0" showRowColHeaders="0" zoomScale="80" zoomScaleNormal="80" workbookViewId="0"/>
  </sheetViews>
  <sheetFormatPr defaultRowHeight="15" x14ac:dyDescent="0.25"/>
  <cols>
    <col min="1" max="1" width="5.5703125" style="50" customWidth="1"/>
    <col min="2" max="2" width="5.5703125" style="50" bestFit="1" customWidth="1"/>
    <col min="3" max="3" width="24.5703125" style="50" bestFit="1" customWidth="1"/>
    <col min="4" max="4" width="43.85546875" style="50" bestFit="1" customWidth="1"/>
    <col min="5" max="6" width="32" style="50" customWidth="1"/>
    <col min="7" max="7" width="9.85546875" style="50" customWidth="1"/>
    <col min="8" max="8" width="5.5703125" style="50" customWidth="1"/>
    <col min="9" max="9" width="9.140625" style="50" customWidth="1"/>
    <col min="10" max="10" width="5.5703125" style="50" customWidth="1"/>
    <col min="11" max="11" width="24.5703125" style="50" customWidth="1"/>
    <col min="12" max="12" width="43.85546875" style="50" customWidth="1"/>
    <col min="13" max="13" width="32" style="50" customWidth="1"/>
    <col min="14" max="14" width="32" style="50" bestFit="1" customWidth="1"/>
    <col min="15" max="15" width="9.85546875" style="50" bestFit="1" customWidth="1"/>
    <col min="16" max="16" width="5.5703125" style="50" bestFit="1" customWidth="1"/>
    <col min="17" max="16384" width="9.140625" style="50"/>
  </cols>
  <sheetData>
    <row r="2" spans="2:16" ht="289.5" customHeight="1" x14ac:dyDescent="0.25"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</row>
    <row r="4" spans="2:16" ht="24" x14ac:dyDescent="0.4">
      <c r="B4" s="84" t="s">
        <v>83</v>
      </c>
      <c r="C4" s="84"/>
      <c r="D4" s="84"/>
      <c r="E4" s="84"/>
      <c r="F4" s="84"/>
      <c r="G4" s="84"/>
      <c r="H4" s="84"/>
      <c r="J4" s="84" t="s">
        <v>84</v>
      </c>
      <c r="K4" s="84"/>
      <c r="L4" s="84"/>
      <c r="M4" s="84"/>
      <c r="N4" s="84"/>
      <c r="O4" s="84"/>
      <c r="P4" s="84"/>
    </row>
    <row r="5" spans="2:16" ht="95.1" customHeight="1" x14ac:dyDescent="0.25">
      <c r="B5" s="82" t="s">
        <v>63</v>
      </c>
      <c r="C5" s="83"/>
      <c r="D5" s="83"/>
      <c r="E5" s="83"/>
      <c r="F5" s="83"/>
      <c r="G5" s="83"/>
      <c r="H5" s="83"/>
      <c r="J5" s="82" t="s">
        <v>64</v>
      </c>
      <c r="K5" s="83"/>
      <c r="L5" s="83"/>
      <c r="M5" s="83"/>
      <c r="N5" s="83"/>
      <c r="O5" s="83"/>
      <c r="P5" s="83"/>
    </row>
    <row r="6" spans="2:16" x14ac:dyDescent="0.25">
      <c r="B6" s="51" t="s">
        <v>21</v>
      </c>
      <c r="C6" s="51"/>
      <c r="D6" s="51"/>
      <c r="E6" s="51"/>
      <c r="F6" s="51"/>
      <c r="G6" s="51"/>
      <c r="H6" s="51"/>
      <c r="J6" s="51" t="s">
        <v>21</v>
      </c>
      <c r="K6" s="51"/>
      <c r="L6" s="51"/>
      <c r="M6" s="51"/>
      <c r="N6" s="51"/>
      <c r="O6" s="51"/>
      <c r="P6" s="51"/>
    </row>
    <row r="7" spans="2:16" x14ac:dyDescent="0.25">
      <c r="B7" s="51"/>
      <c r="C7" s="51"/>
      <c r="D7" s="51"/>
      <c r="E7" s="51"/>
      <c r="F7" s="51"/>
      <c r="G7" s="51"/>
      <c r="H7" s="51"/>
      <c r="J7" s="51"/>
      <c r="K7" s="51"/>
      <c r="L7" s="51"/>
      <c r="M7" s="51"/>
      <c r="N7" s="51"/>
      <c r="O7" s="51"/>
      <c r="P7" s="51"/>
    </row>
    <row r="8" spans="2:16" x14ac:dyDescent="0.25">
      <c r="B8" s="51" t="s">
        <v>22</v>
      </c>
      <c r="C8" s="51"/>
      <c r="D8" s="51"/>
      <c r="E8" s="51"/>
      <c r="F8" s="51"/>
      <c r="G8" s="51"/>
      <c r="H8" s="51"/>
      <c r="J8" s="51" t="s">
        <v>22</v>
      </c>
      <c r="K8" s="51"/>
      <c r="L8" s="51"/>
      <c r="M8" s="51"/>
      <c r="N8" s="51"/>
      <c r="O8" s="51"/>
      <c r="P8" s="51"/>
    </row>
    <row r="9" spans="2:16" x14ac:dyDescent="0.25">
      <c r="B9" s="51"/>
      <c r="C9" s="51" t="s">
        <v>23</v>
      </c>
      <c r="D9" s="51"/>
      <c r="E9" s="51"/>
      <c r="F9" s="51"/>
      <c r="G9" s="51"/>
      <c r="H9" s="51"/>
      <c r="J9" s="51"/>
      <c r="K9" s="51" t="s">
        <v>23</v>
      </c>
      <c r="L9" s="51"/>
      <c r="M9" s="51"/>
      <c r="N9" s="51"/>
      <c r="O9" s="51"/>
      <c r="P9" s="51"/>
    </row>
    <row r="10" spans="2:16" x14ac:dyDescent="0.25">
      <c r="B10" s="51"/>
      <c r="C10" s="51"/>
      <c r="D10" s="51" t="s">
        <v>24</v>
      </c>
      <c r="E10" s="51"/>
      <c r="F10" s="51"/>
      <c r="G10" s="51"/>
      <c r="H10" s="51"/>
      <c r="J10" s="51"/>
      <c r="K10" s="51"/>
      <c r="L10" s="51" t="s">
        <v>51</v>
      </c>
      <c r="M10" s="51"/>
      <c r="N10" s="51"/>
      <c r="O10" s="51"/>
      <c r="P10" s="51"/>
    </row>
    <row r="11" spans="2:16" x14ac:dyDescent="0.25">
      <c r="B11" s="51"/>
      <c r="C11" s="51"/>
      <c r="D11" s="51" t="s">
        <v>25</v>
      </c>
      <c r="E11" s="51"/>
      <c r="F11" s="51"/>
      <c r="G11" s="51"/>
      <c r="H11" s="51"/>
      <c r="J11" s="51"/>
      <c r="K11" s="51"/>
      <c r="L11" s="51" t="s">
        <v>52</v>
      </c>
      <c r="M11" s="51"/>
      <c r="N11" s="51"/>
      <c r="O11" s="51"/>
      <c r="P11" s="51"/>
    </row>
    <row r="12" spans="2:16" x14ac:dyDescent="0.25">
      <c r="B12" s="51"/>
      <c r="C12" s="51" t="s">
        <v>26</v>
      </c>
      <c r="D12" s="51"/>
      <c r="E12" s="51"/>
      <c r="F12" s="51"/>
      <c r="G12" s="51"/>
      <c r="H12" s="51"/>
      <c r="J12" s="51"/>
      <c r="K12" s="51" t="s">
        <v>26</v>
      </c>
      <c r="L12" s="51"/>
      <c r="M12" s="51"/>
      <c r="N12" s="51"/>
      <c r="O12" s="51"/>
      <c r="P12" s="51"/>
    </row>
    <row r="13" spans="2:16" x14ac:dyDescent="0.25">
      <c r="B13" s="51"/>
      <c r="C13" s="51"/>
      <c r="D13" s="51"/>
      <c r="E13" s="51"/>
      <c r="F13" s="51"/>
      <c r="G13" s="51"/>
      <c r="H13" s="51"/>
      <c r="J13" s="51"/>
      <c r="K13" s="51"/>
      <c r="L13" s="51"/>
      <c r="M13" s="51"/>
      <c r="N13" s="51"/>
      <c r="O13" s="51"/>
      <c r="P13" s="51"/>
    </row>
    <row r="14" spans="2:16" x14ac:dyDescent="0.25">
      <c r="B14" s="51"/>
      <c r="C14" s="51" t="s">
        <v>27</v>
      </c>
      <c r="D14" s="51"/>
      <c r="E14" s="51"/>
      <c r="F14" s="51"/>
      <c r="G14" s="51"/>
      <c r="H14" s="51"/>
      <c r="J14" s="51"/>
      <c r="K14" s="51" t="s">
        <v>27</v>
      </c>
      <c r="L14" s="51"/>
      <c r="M14" s="51"/>
      <c r="N14" s="51"/>
      <c r="O14" s="51"/>
      <c r="P14" s="51"/>
    </row>
    <row r="15" spans="2:16" x14ac:dyDescent="0.25">
      <c r="B15" s="51"/>
      <c r="C15" s="51"/>
      <c r="D15" s="51"/>
      <c r="E15" s="51"/>
      <c r="F15" s="51"/>
      <c r="G15"/>
      <c r="H15" s="51"/>
      <c r="J15" s="51"/>
      <c r="K15" s="51"/>
      <c r="L15" s="51"/>
      <c r="M15" s="51"/>
      <c r="N15" s="51"/>
      <c r="O15" s="51"/>
      <c r="P15" s="51"/>
    </row>
    <row r="16" spans="2:16" x14ac:dyDescent="0.25">
      <c r="B16" s="51"/>
      <c r="C16" s="51" t="s">
        <v>49</v>
      </c>
      <c r="D16" s="51"/>
      <c r="E16" s="51"/>
      <c r="F16" s="51"/>
      <c r="G16" s="51"/>
      <c r="H16" s="51"/>
      <c r="J16" s="51"/>
      <c r="K16" s="51" t="s">
        <v>49</v>
      </c>
      <c r="L16" s="51"/>
      <c r="M16" s="51"/>
      <c r="N16" s="51"/>
      <c r="O16" s="51"/>
      <c r="P16" s="51"/>
    </row>
    <row r="17" spans="2:16" x14ac:dyDescent="0.25">
      <c r="B17" s="51"/>
      <c r="C17" s="51"/>
      <c r="D17" s="51"/>
      <c r="E17" s="51"/>
      <c r="F17" s="51"/>
      <c r="G17" s="51"/>
      <c r="H17" s="51"/>
      <c r="J17" s="51"/>
      <c r="K17" s="51"/>
      <c r="L17" s="51"/>
      <c r="M17" s="51"/>
      <c r="N17" s="51"/>
      <c r="O17" s="51"/>
      <c r="P17" s="51"/>
    </row>
    <row r="18" spans="2:16" x14ac:dyDescent="0.25">
      <c r="B18" s="51"/>
      <c r="C18" s="51" t="s">
        <v>27</v>
      </c>
      <c r="D18" s="51"/>
      <c r="E18" s="51"/>
      <c r="F18" s="51"/>
      <c r="G18" s="51"/>
      <c r="H18" s="51"/>
      <c r="J18" s="51"/>
      <c r="K18" s="51" t="s">
        <v>27</v>
      </c>
      <c r="L18" s="51"/>
      <c r="M18" s="51"/>
      <c r="N18" s="51"/>
      <c r="O18" s="51"/>
      <c r="P18" s="51"/>
    </row>
    <row r="19" spans="2:16" x14ac:dyDescent="0.25">
      <c r="B19" s="51"/>
      <c r="C19" s="51"/>
      <c r="D19" s="51"/>
      <c r="E19" s="51"/>
      <c r="F19" s="51"/>
      <c r="G19" s="51"/>
      <c r="H19" s="51"/>
      <c r="J19" s="51"/>
      <c r="K19" s="51"/>
      <c r="L19" s="51"/>
      <c r="M19" s="51"/>
      <c r="N19" s="51"/>
      <c r="O19" s="51"/>
      <c r="P19" s="51"/>
    </row>
    <row r="20" spans="2:16" x14ac:dyDescent="0.25">
      <c r="B20" s="51"/>
      <c r="C20" s="52" t="s">
        <v>28</v>
      </c>
      <c r="D20" s="51"/>
      <c r="E20" s="51"/>
      <c r="F20" s="51"/>
      <c r="G20" s="51"/>
      <c r="H20" s="51"/>
      <c r="J20" s="51"/>
      <c r="K20" s="52" t="s">
        <v>28</v>
      </c>
      <c r="L20" s="51"/>
      <c r="M20" s="51"/>
      <c r="N20" s="51"/>
      <c r="O20" s="51"/>
      <c r="P20" s="51"/>
    </row>
    <row r="21" spans="2:16" x14ac:dyDescent="0.25">
      <c r="B21" s="51"/>
      <c r="C21" s="51"/>
      <c r="D21" s="51"/>
      <c r="E21" s="51"/>
      <c r="F21" s="51"/>
      <c r="G21" s="51"/>
      <c r="H21" s="51"/>
      <c r="J21" s="51"/>
      <c r="K21" s="51"/>
      <c r="L21" s="51"/>
      <c r="M21" s="51"/>
      <c r="N21" s="51"/>
      <c r="O21" s="51"/>
      <c r="P21" s="51"/>
    </row>
    <row r="22" spans="2:16" x14ac:dyDescent="0.25">
      <c r="B22" s="51"/>
      <c r="C22" s="51" t="s">
        <v>29</v>
      </c>
      <c r="D22" s="51"/>
      <c r="E22" s="51"/>
      <c r="F22" s="51"/>
      <c r="G22" s="51"/>
      <c r="H22" s="51"/>
      <c r="J22" s="51"/>
      <c r="K22" s="51" t="s">
        <v>29</v>
      </c>
      <c r="L22" s="51"/>
      <c r="M22" s="51"/>
      <c r="N22" s="51"/>
      <c r="O22" s="51"/>
      <c r="P22" s="51"/>
    </row>
    <row r="23" spans="2:16" x14ac:dyDescent="0.25">
      <c r="B23" s="51"/>
      <c r="C23" s="51"/>
      <c r="D23" s="51"/>
      <c r="E23" s="51"/>
      <c r="F23" s="51"/>
      <c r="G23" s="51"/>
      <c r="H23" s="51"/>
      <c r="J23" s="51"/>
      <c r="K23" s="51"/>
      <c r="L23" s="52" t="s">
        <v>53</v>
      </c>
      <c r="M23" s="51"/>
      <c r="N23" s="51"/>
      <c r="O23" s="51"/>
      <c r="P23" s="51"/>
    </row>
    <row r="24" spans="2:16" x14ac:dyDescent="0.25">
      <c r="B24" s="51"/>
      <c r="C24" s="51"/>
      <c r="D24" s="52" t="s">
        <v>30</v>
      </c>
      <c r="E24" s="51"/>
      <c r="F24" s="51"/>
      <c r="G24" s="51"/>
      <c r="H24" s="51"/>
      <c r="J24" s="51"/>
      <c r="K24" s="51"/>
      <c r="L24" s="51" t="s">
        <v>29</v>
      </c>
      <c r="M24" s="51"/>
      <c r="N24" s="51"/>
      <c r="O24" s="51"/>
      <c r="P24" s="51"/>
    </row>
    <row r="25" spans="2:16" x14ac:dyDescent="0.25">
      <c r="B25" s="51"/>
      <c r="C25" s="51"/>
      <c r="D25" s="51" t="s">
        <v>29</v>
      </c>
      <c r="E25" s="51"/>
      <c r="F25" s="51"/>
      <c r="G25" s="51"/>
      <c r="H25" s="51"/>
      <c r="J25" s="51"/>
      <c r="K25" s="51"/>
      <c r="L25" s="51"/>
      <c r="M25" s="52" t="s">
        <v>31</v>
      </c>
      <c r="N25" s="51"/>
      <c r="O25" s="51"/>
      <c r="P25" s="51"/>
    </row>
    <row r="26" spans="2:16" x14ac:dyDescent="0.25">
      <c r="B26" s="51"/>
      <c r="C26" s="51"/>
      <c r="D26" s="51"/>
      <c r="E26" s="52" t="s">
        <v>31</v>
      </c>
      <c r="F26" s="51"/>
      <c r="G26" s="51"/>
      <c r="H26" s="51"/>
      <c r="J26" s="51"/>
      <c r="K26" s="51"/>
      <c r="L26" s="51"/>
      <c r="M26" s="52" t="s">
        <v>32</v>
      </c>
      <c r="N26" s="52" t="s">
        <v>54</v>
      </c>
      <c r="O26" s="53" t="s">
        <v>62</v>
      </c>
      <c r="P26" s="52" t="s">
        <v>34</v>
      </c>
    </row>
    <row r="27" spans="2:16" x14ac:dyDescent="0.25">
      <c r="B27" s="51"/>
      <c r="C27" s="51"/>
      <c r="D27" s="51"/>
      <c r="E27" s="52" t="s">
        <v>32</v>
      </c>
      <c r="F27" s="52" t="s">
        <v>33</v>
      </c>
      <c r="G27" s="53" t="s">
        <v>50</v>
      </c>
      <c r="H27" s="52" t="s">
        <v>34</v>
      </c>
      <c r="J27" s="51"/>
      <c r="K27" s="51"/>
      <c r="L27" s="51"/>
      <c r="M27" s="52">
        <v>-1</v>
      </c>
      <c r="N27" s="51"/>
      <c r="O27" s="51"/>
      <c r="P27" s="51"/>
    </row>
    <row r="28" spans="2:16" x14ac:dyDescent="0.25">
      <c r="B28" s="51"/>
      <c r="C28" s="51"/>
      <c r="D28" s="51"/>
      <c r="E28" s="52">
        <v>-1</v>
      </c>
      <c r="F28" s="51"/>
      <c r="G28" s="51"/>
      <c r="H28" s="51"/>
      <c r="J28" s="51"/>
      <c r="K28" s="51"/>
      <c r="L28" s="51" t="s">
        <v>26</v>
      </c>
      <c r="M28" s="51"/>
      <c r="N28" s="51"/>
      <c r="O28" s="51"/>
      <c r="P28" s="51"/>
    </row>
    <row r="29" spans="2:16" x14ac:dyDescent="0.25">
      <c r="B29" s="51"/>
      <c r="C29" s="51"/>
      <c r="D29" s="51" t="s">
        <v>26</v>
      </c>
      <c r="E29" s="51"/>
      <c r="F29" s="51"/>
      <c r="G29" s="51"/>
      <c r="H29" s="51"/>
      <c r="J29" s="51"/>
      <c r="K29" s="51"/>
      <c r="L29" s="51"/>
      <c r="M29" s="51"/>
      <c r="N29" s="51"/>
      <c r="O29" s="51"/>
      <c r="P29" s="51"/>
    </row>
    <row r="30" spans="2:16" x14ac:dyDescent="0.25">
      <c r="B30" s="51"/>
      <c r="C30" s="51"/>
      <c r="D30" s="51"/>
      <c r="E30" s="51"/>
      <c r="F30" s="51"/>
      <c r="G30" s="51"/>
      <c r="H30" s="51"/>
      <c r="J30" s="51"/>
      <c r="K30" s="51"/>
      <c r="L30" s="52" t="s">
        <v>55</v>
      </c>
      <c r="M30" s="51"/>
      <c r="N30" s="51"/>
      <c r="O30" s="51"/>
      <c r="P30" s="51"/>
    </row>
    <row r="31" spans="2:16" x14ac:dyDescent="0.25">
      <c r="B31" s="51"/>
      <c r="C31" s="51"/>
      <c r="D31" s="52" t="s">
        <v>35</v>
      </c>
      <c r="E31" s="51"/>
      <c r="F31" s="51"/>
      <c r="G31" s="51"/>
      <c r="H31" s="51"/>
      <c r="J31" s="51"/>
      <c r="K31" s="51"/>
      <c r="L31" s="52" t="s">
        <v>32</v>
      </c>
      <c r="M31" s="52" t="s">
        <v>54</v>
      </c>
      <c r="N31" s="53" t="s">
        <v>36</v>
      </c>
      <c r="O31" s="52" t="s">
        <v>57</v>
      </c>
      <c r="P31" s="52" t="s">
        <v>56</v>
      </c>
    </row>
    <row r="32" spans="2:16" x14ac:dyDescent="0.25">
      <c r="B32" s="51"/>
      <c r="C32" s="51"/>
      <c r="D32" s="52" t="s">
        <v>32</v>
      </c>
      <c r="E32" s="52" t="s">
        <v>33</v>
      </c>
      <c r="F32" s="52" t="s">
        <v>36</v>
      </c>
      <c r="G32" s="52" t="s">
        <v>37</v>
      </c>
      <c r="H32" s="51"/>
      <c r="J32" s="51"/>
      <c r="K32" s="51"/>
      <c r="L32" s="52" t="s">
        <v>38</v>
      </c>
      <c r="M32" s="52" t="s">
        <v>54</v>
      </c>
      <c r="N32" s="52" t="s">
        <v>36</v>
      </c>
      <c r="O32" s="52" t="s">
        <v>57</v>
      </c>
      <c r="P32" s="52" t="s">
        <v>56</v>
      </c>
    </row>
    <row r="33" spans="2:16" x14ac:dyDescent="0.25">
      <c r="B33" s="51"/>
      <c r="C33" s="51"/>
      <c r="D33" s="52" t="s">
        <v>38</v>
      </c>
      <c r="E33" s="52" t="s">
        <v>33</v>
      </c>
      <c r="F33" s="52" t="s">
        <v>36</v>
      </c>
      <c r="G33" s="52" t="s">
        <v>37</v>
      </c>
      <c r="H33" s="51"/>
      <c r="J33" s="51"/>
      <c r="K33" s="51"/>
      <c r="L33" s="52" t="s">
        <v>58</v>
      </c>
      <c r="M33" s="51"/>
      <c r="N33" s="51"/>
      <c r="O33" s="51"/>
      <c r="P33" s="51"/>
    </row>
    <row r="34" spans="2:16" x14ac:dyDescent="0.25">
      <c r="B34" s="51"/>
      <c r="C34" s="51"/>
      <c r="D34" s="52" t="s">
        <v>39</v>
      </c>
      <c r="E34" s="51"/>
      <c r="F34" s="51"/>
      <c r="G34" s="51"/>
      <c r="H34" s="51"/>
      <c r="J34" s="51"/>
      <c r="K34" s="51" t="s">
        <v>26</v>
      </c>
      <c r="L34" s="51"/>
      <c r="M34" s="51"/>
      <c r="N34" s="51"/>
      <c r="O34" s="51"/>
      <c r="P34" s="51"/>
    </row>
    <row r="35" spans="2:16" x14ac:dyDescent="0.25">
      <c r="B35" s="51"/>
      <c r="C35" s="51" t="s">
        <v>26</v>
      </c>
      <c r="D35" s="51"/>
      <c r="E35" s="51"/>
      <c r="F35" s="51"/>
      <c r="G35" s="51"/>
      <c r="H35" s="51"/>
      <c r="J35" s="51"/>
      <c r="K35" s="51"/>
      <c r="L35" s="51"/>
      <c r="M35" s="51"/>
      <c r="N35" s="51"/>
      <c r="O35" s="51"/>
      <c r="P35" s="51"/>
    </row>
    <row r="36" spans="2:16" x14ac:dyDescent="0.25">
      <c r="B36" s="51"/>
      <c r="C36" s="51"/>
      <c r="D36" s="51"/>
      <c r="E36" s="51"/>
      <c r="F36" s="51"/>
      <c r="G36" s="51"/>
      <c r="H36" s="51"/>
      <c r="J36" s="51"/>
      <c r="K36" s="52" t="s">
        <v>40</v>
      </c>
      <c r="L36" s="51"/>
      <c r="M36" s="51"/>
      <c r="N36" s="51"/>
      <c r="O36" s="51"/>
      <c r="P36" s="51"/>
    </row>
    <row r="37" spans="2:16" x14ac:dyDescent="0.25">
      <c r="B37" s="51"/>
      <c r="C37" s="52" t="s">
        <v>40</v>
      </c>
      <c r="D37" s="51"/>
      <c r="E37" s="51"/>
      <c r="F37" s="51"/>
      <c r="G37" s="51"/>
      <c r="H37" s="51"/>
      <c r="J37" s="51"/>
      <c r="K37" s="51"/>
      <c r="L37" s="51"/>
      <c r="M37" s="51"/>
      <c r="N37" s="51"/>
      <c r="O37" s="51"/>
      <c r="P37" s="51"/>
    </row>
    <row r="38" spans="2:16" x14ac:dyDescent="0.25">
      <c r="B38" s="51"/>
      <c r="C38" s="51"/>
      <c r="D38" s="51"/>
      <c r="E38" s="51"/>
      <c r="F38" s="51"/>
      <c r="G38" s="51"/>
      <c r="H38" s="51"/>
      <c r="J38" s="51"/>
      <c r="K38" s="51" t="s">
        <v>29</v>
      </c>
      <c r="L38" s="51"/>
      <c r="M38" s="51"/>
      <c r="N38" s="51"/>
      <c r="O38" s="51"/>
      <c r="P38" s="51"/>
    </row>
    <row r="39" spans="2:16" x14ac:dyDescent="0.25">
      <c r="B39" s="51"/>
      <c r="C39" s="51" t="s">
        <v>29</v>
      </c>
      <c r="D39" s="51"/>
      <c r="E39" s="51"/>
      <c r="F39" s="51"/>
      <c r="G39" s="51"/>
      <c r="H39" s="51"/>
      <c r="J39" s="51"/>
      <c r="K39" s="51"/>
      <c r="L39" s="52" t="s">
        <v>41</v>
      </c>
      <c r="M39" s="51"/>
      <c r="N39" s="51"/>
      <c r="O39" s="51"/>
      <c r="P39" s="51"/>
    </row>
    <row r="40" spans="2:16" x14ac:dyDescent="0.25">
      <c r="B40" s="51"/>
      <c r="C40" s="51"/>
      <c r="D40" s="52" t="s">
        <v>41</v>
      </c>
      <c r="E40" s="51"/>
      <c r="F40" s="51"/>
      <c r="G40" s="51"/>
      <c r="H40" s="51"/>
      <c r="J40" s="51"/>
      <c r="K40" s="51"/>
      <c r="L40" s="52" t="s">
        <v>59</v>
      </c>
      <c r="M40" s="51"/>
      <c r="N40" s="51"/>
      <c r="O40" s="51"/>
      <c r="P40" s="51"/>
    </row>
    <row r="41" spans="2:16" ht="18.75" customHeight="1" x14ac:dyDescent="0.25">
      <c r="B41" s="51"/>
      <c r="C41" s="51"/>
      <c r="D41" s="52" t="s">
        <v>42</v>
      </c>
      <c r="E41" s="51"/>
      <c r="F41" s="51"/>
      <c r="G41" s="51"/>
      <c r="H41" s="51"/>
      <c r="J41" s="51"/>
      <c r="K41" s="52" t="s">
        <v>43</v>
      </c>
      <c r="L41" s="51"/>
      <c r="M41" s="51"/>
      <c r="N41" s="51"/>
      <c r="O41" s="51"/>
      <c r="P41" s="51"/>
    </row>
    <row r="42" spans="2:16" x14ac:dyDescent="0.25">
      <c r="B42" s="51"/>
      <c r="C42" s="52" t="s">
        <v>43</v>
      </c>
      <c r="D42" s="51"/>
      <c r="E42" s="51"/>
      <c r="F42" s="51"/>
      <c r="G42" s="51"/>
      <c r="H42" s="51"/>
      <c r="J42" s="51"/>
      <c r="K42" s="51"/>
      <c r="L42" s="51"/>
      <c r="M42" s="51"/>
      <c r="N42" s="51"/>
      <c r="O42" s="51"/>
      <c r="P42" s="51"/>
    </row>
    <row r="43" spans="2:16" x14ac:dyDescent="0.25">
      <c r="B43" s="51"/>
      <c r="C43" s="51"/>
      <c r="D43" s="51"/>
      <c r="E43" s="51"/>
      <c r="F43" s="51"/>
      <c r="G43" s="51"/>
      <c r="H43" s="51"/>
      <c r="J43" s="51"/>
      <c r="K43" s="51" t="s">
        <v>36</v>
      </c>
      <c r="L43" s="51"/>
      <c r="M43" s="51"/>
      <c r="N43" s="51"/>
      <c r="O43" s="51"/>
      <c r="P43" s="51"/>
    </row>
    <row r="44" spans="2:16" ht="15.75" customHeight="1" x14ac:dyDescent="0.25">
      <c r="B44" s="51"/>
      <c r="C44" s="51" t="s">
        <v>44</v>
      </c>
      <c r="D44" s="51"/>
      <c r="E44" s="51"/>
      <c r="F44" s="51"/>
      <c r="G44" s="51"/>
      <c r="H44" s="51"/>
      <c r="J44" s="51"/>
      <c r="K44" s="51"/>
      <c r="L44" s="51"/>
      <c r="M44" s="51"/>
      <c r="N44" s="51"/>
      <c r="O44" s="51"/>
      <c r="P44" s="51"/>
    </row>
    <row r="45" spans="2:16" ht="15" customHeight="1" x14ac:dyDescent="0.25">
      <c r="B45" s="51"/>
      <c r="C45" s="51"/>
      <c r="D45" s="51"/>
      <c r="E45" s="51"/>
      <c r="F45" s="51"/>
      <c r="G45" s="51"/>
      <c r="H45" s="51"/>
      <c r="J45" s="51"/>
      <c r="K45" s="51" t="s">
        <v>29</v>
      </c>
      <c r="L45" s="51"/>
      <c r="M45" s="51"/>
      <c r="N45" s="51"/>
      <c r="O45" s="51"/>
      <c r="P45" s="51"/>
    </row>
    <row r="46" spans="2:16" ht="15.75" customHeight="1" x14ac:dyDescent="0.25">
      <c r="B46" s="51"/>
      <c r="C46" s="51" t="s">
        <v>29</v>
      </c>
      <c r="D46" s="51"/>
      <c r="E46" s="51"/>
      <c r="F46" s="51"/>
      <c r="G46" s="51"/>
      <c r="H46" s="51"/>
      <c r="J46" s="51"/>
      <c r="K46" s="51"/>
      <c r="L46" s="51" t="s">
        <v>29</v>
      </c>
      <c r="M46" s="51"/>
      <c r="N46" s="51"/>
      <c r="O46" s="51"/>
      <c r="P46" s="51"/>
    </row>
    <row r="47" spans="2:16" ht="15" customHeight="1" x14ac:dyDescent="0.25">
      <c r="B47" s="51"/>
      <c r="C47" s="51"/>
      <c r="D47" s="51" t="s">
        <v>29</v>
      </c>
      <c r="E47" s="51"/>
      <c r="F47" s="51"/>
      <c r="G47" s="51"/>
      <c r="H47" s="51"/>
      <c r="J47" s="51"/>
      <c r="K47" s="51"/>
      <c r="L47" s="51"/>
      <c r="M47" s="51" t="s">
        <v>31</v>
      </c>
      <c r="N47" s="51"/>
      <c r="O47" s="51"/>
      <c r="P47" s="51"/>
    </row>
    <row r="48" spans="2:16" ht="15" customHeight="1" x14ac:dyDescent="0.25">
      <c r="B48" s="51"/>
      <c r="C48" s="51"/>
      <c r="D48" s="51"/>
      <c r="E48" s="51" t="s">
        <v>31</v>
      </c>
      <c r="F48" s="51"/>
      <c r="G48" s="51"/>
      <c r="H48" s="51"/>
      <c r="J48" s="51"/>
      <c r="K48" s="51"/>
      <c r="L48" s="51"/>
      <c r="M48" s="51" t="s">
        <v>60</v>
      </c>
      <c r="N48" s="51"/>
      <c r="O48" s="51"/>
      <c r="P48" s="51"/>
    </row>
    <row r="49" spans="2:16" ht="15" customHeight="1" x14ac:dyDescent="0.25">
      <c r="B49" s="51"/>
      <c r="C49" s="51"/>
      <c r="D49" s="51"/>
      <c r="E49" s="51" t="s">
        <v>32</v>
      </c>
      <c r="F49" s="51" t="s">
        <v>45</v>
      </c>
      <c r="G49" s="51" t="s">
        <v>34</v>
      </c>
      <c r="H49" s="51"/>
      <c r="J49" s="51"/>
      <c r="K49" s="51"/>
      <c r="L49" s="51"/>
      <c r="M49" s="51" t="s">
        <v>61</v>
      </c>
      <c r="N49" s="51"/>
      <c r="O49" s="51"/>
      <c r="P49" s="51"/>
    </row>
    <row r="50" spans="2:16" x14ac:dyDescent="0.25">
      <c r="B50" s="51"/>
      <c r="C50" s="51"/>
      <c r="D50" s="51"/>
      <c r="E50" s="51" t="s">
        <v>46</v>
      </c>
      <c r="F50" s="51"/>
      <c r="G50" s="51"/>
      <c r="H50" s="51"/>
      <c r="J50" s="51"/>
      <c r="K50" s="51"/>
      <c r="L50" s="51" t="s">
        <v>26</v>
      </c>
      <c r="M50" s="51"/>
      <c r="N50" s="51"/>
      <c r="O50" s="51"/>
      <c r="P50" s="51"/>
    </row>
    <row r="51" spans="2:16" x14ac:dyDescent="0.25">
      <c r="B51" s="51"/>
      <c r="C51" s="51"/>
      <c r="D51" s="51" t="s">
        <v>26</v>
      </c>
      <c r="E51" s="51"/>
      <c r="F51" s="51"/>
      <c r="G51" s="51"/>
      <c r="H51" s="51"/>
      <c r="J51" s="51"/>
      <c r="K51" s="51" t="s">
        <v>26</v>
      </c>
      <c r="L51" s="51"/>
      <c r="M51" s="51"/>
      <c r="N51" s="51"/>
      <c r="O51" s="51"/>
      <c r="P51" s="51"/>
    </row>
    <row r="52" spans="2:16" ht="18" customHeight="1" x14ac:dyDescent="0.25">
      <c r="B52" s="51"/>
      <c r="C52" s="51"/>
      <c r="D52" s="51"/>
      <c r="E52" s="51"/>
      <c r="F52" s="51"/>
      <c r="G52" s="51"/>
      <c r="H52" s="51"/>
      <c r="J52" s="51"/>
      <c r="K52" s="51"/>
      <c r="L52" s="51"/>
      <c r="M52" s="51"/>
      <c r="N52" s="51"/>
      <c r="O52" s="51"/>
      <c r="P52" s="51"/>
    </row>
    <row r="53" spans="2:16" x14ac:dyDescent="0.25">
      <c r="B53" s="51"/>
      <c r="C53" s="51" t="s">
        <v>47</v>
      </c>
      <c r="D53" s="51"/>
      <c r="E53" s="51"/>
      <c r="F53" s="51"/>
      <c r="G53" s="51"/>
      <c r="H53" s="51"/>
      <c r="J53" s="51"/>
      <c r="K53" s="51" t="s">
        <v>47</v>
      </c>
      <c r="L53" s="51"/>
      <c r="M53" s="51"/>
      <c r="N53" s="51"/>
      <c r="O53" s="51"/>
      <c r="P53" s="51"/>
    </row>
    <row r="54" spans="2:16" x14ac:dyDescent="0.25">
      <c r="B54" s="51"/>
      <c r="C54" s="51"/>
      <c r="D54" s="51"/>
      <c r="E54" s="51"/>
      <c r="F54" s="51"/>
      <c r="G54" s="51"/>
      <c r="H54" s="51"/>
      <c r="J54" s="51"/>
      <c r="K54" s="51"/>
      <c r="L54" s="51"/>
      <c r="M54" s="51"/>
      <c r="N54" s="51"/>
      <c r="O54" s="51"/>
      <c r="P54" s="51"/>
    </row>
    <row r="55" spans="2:16" ht="15" customHeight="1" x14ac:dyDescent="0.25">
      <c r="B55" s="51"/>
      <c r="C55" s="51" t="s">
        <v>29</v>
      </c>
      <c r="D55" s="51"/>
      <c r="E55" s="51"/>
      <c r="F55" s="51"/>
      <c r="G55" s="51"/>
      <c r="H55" s="51"/>
      <c r="J55" s="51"/>
      <c r="K55" s="51" t="s">
        <v>29</v>
      </c>
      <c r="L55" s="51"/>
      <c r="M55" s="51"/>
      <c r="N55" s="51"/>
      <c r="O55" s="51"/>
      <c r="P55" s="51"/>
    </row>
    <row r="56" spans="2:16" ht="15" customHeight="1" x14ac:dyDescent="0.25">
      <c r="B56" s="51"/>
      <c r="C56" s="51"/>
      <c r="D56" s="51" t="s">
        <v>48</v>
      </c>
      <c r="E56" s="51"/>
      <c r="F56" s="51"/>
      <c r="G56" s="51"/>
      <c r="H56" s="51"/>
      <c r="J56" s="51"/>
      <c r="K56" s="51"/>
      <c r="L56" s="51" t="s">
        <v>48</v>
      </c>
      <c r="M56" s="51"/>
      <c r="N56" s="51"/>
      <c r="O56" s="51"/>
      <c r="P56" s="51"/>
    </row>
    <row r="57" spans="2:16" ht="15" customHeight="1" x14ac:dyDescent="0.25">
      <c r="B57" s="51"/>
      <c r="C57" s="51"/>
      <c r="D57" s="51" t="s">
        <v>42</v>
      </c>
      <c r="E57" s="51"/>
      <c r="F57" s="51"/>
      <c r="G57" s="51"/>
      <c r="H57" s="51"/>
      <c r="J57" s="60"/>
      <c r="K57" s="60"/>
      <c r="L57" s="60" t="s">
        <v>59</v>
      </c>
      <c r="M57" s="60"/>
      <c r="N57" s="60"/>
      <c r="O57" s="60"/>
      <c r="P57" s="60"/>
    </row>
    <row r="58" spans="2:16" ht="15" customHeight="1" x14ac:dyDescent="0.25">
      <c r="B58" s="51"/>
      <c r="C58" s="51" t="s">
        <v>43</v>
      </c>
      <c r="D58" s="51"/>
      <c r="E58" s="51"/>
      <c r="F58" s="51"/>
      <c r="G58" s="51"/>
      <c r="H58" s="51"/>
      <c r="J58" s="60"/>
      <c r="K58" s="60" t="s">
        <v>43</v>
      </c>
      <c r="L58" s="60"/>
      <c r="M58" s="60"/>
      <c r="N58" s="60"/>
      <c r="O58" s="60"/>
      <c r="P58" s="60"/>
    </row>
    <row r="59" spans="2:16" ht="15" customHeight="1" x14ac:dyDescent="0.25">
      <c r="B59" s="51"/>
      <c r="C59" s="51"/>
      <c r="D59" s="51"/>
      <c r="E59" s="51"/>
      <c r="F59" s="51"/>
      <c r="G59" s="51"/>
      <c r="H59" s="51"/>
      <c r="J59" s="60"/>
      <c r="K59" s="60"/>
      <c r="L59" s="60"/>
      <c r="M59" s="60"/>
      <c r="N59" s="60"/>
      <c r="O59" s="60"/>
      <c r="P59" s="60"/>
    </row>
    <row r="60" spans="2:16" x14ac:dyDescent="0.25">
      <c r="B60" s="51"/>
      <c r="C60" s="51" t="s">
        <v>26</v>
      </c>
      <c r="D60" s="51"/>
      <c r="E60" s="51"/>
      <c r="F60" s="51"/>
      <c r="G60" s="51"/>
      <c r="H60" s="51"/>
      <c r="J60" s="60"/>
      <c r="K60" s="60" t="s">
        <v>26</v>
      </c>
      <c r="L60" s="60"/>
      <c r="M60" s="60"/>
      <c r="N60" s="60"/>
      <c r="O60" s="60"/>
      <c r="P60" s="60"/>
    </row>
    <row r="61" spans="2:16" x14ac:dyDescent="0.25">
      <c r="B61" s="51" t="s">
        <v>26</v>
      </c>
      <c r="C61" s="51"/>
      <c r="D61" s="51"/>
      <c r="E61" s="51"/>
      <c r="F61" s="51"/>
      <c r="G61" s="51"/>
      <c r="H61" s="51"/>
      <c r="J61" s="60" t="s">
        <v>26</v>
      </c>
      <c r="K61" s="60"/>
      <c r="L61" s="60"/>
      <c r="M61" s="60"/>
      <c r="N61" s="60"/>
      <c r="O61" s="60"/>
      <c r="P61" s="60"/>
    </row>
  </sheetData>
  <mergeCells count="4">
    <mergeCell ref="J5:P5"/>
    <mergeCell ref="B4:H4"/>
    <mergeCell ref="J4:P4"/>
    <mergeCell ref="B5:H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autoPageBreaks="0"/>
  </sheetPr>
  <dimension ref="B2:AA30"/>
  <sheetViews>
    <sheetView showGridLines="0" showRowColHeaders="0" zoomScale="90" zoomScaleNormal="90" workbookViewId="0"/>
  </sheetViews>
  <sheetFormatPr defaultRowHeight="15" x14ac:dyDescent="0.25"/>
  <cols>
    <col min="1" max="16384" width="9.140625" style="72"/>
  </cols>
  <sheetData>
    <row r="2" spans="2:7" ht="23.25" customHeight="1" x14ac:dyDescent="0.25">
      <c r="B2" s="71"/>
      <c r="C2" s="71"/>
      <c r="D2" s="85"/>
      <c r="E2" s="85"/>
      <c r="F2" s="71"/>
      <c r="G2" s="71"/>
    </row>
    <row r="3" spans="2:7" ht="23.25" customHeight="1" x14ac:dyDescent="0.3">
      <c r="B3" s="73"/>
      <c r="C3" s="74"/>
      <c r="D3" s="85"/>
      <c r="E3" s="85"/>
      <c r="F3" s="75"/>
      <c r="G3" s="76"/>
    </row>
    <row r="4" spans="2:7" ht="23.25" customHeight="1" x14ac:dyDescent="0.3">
      <c r="B4" s="77"/>
      <c r="C4" s="74"/>
      <c r="D4" s="85"/>
      <c r="E4" s="85"/>
      <c r="F4" s="75"/>
      <c r="G4" s="76"/>
    </row>
    <row r="5" spans="2:7" ht="23.25" customHeight="1" x14ac:dyDescent="0.25">
      <c r="B5" s="78"/>
      <c r="C5" s="78"/>
      <c r="D5" s="86"/>
      <c r="E5" s="86"/>
      <c r="F5" s="78"/>
      <c r="G5" s="78"/>
    </row>
    <row r="6" spans="2:7" ht="23.25" customHeight="1" x14ac:dyDescent="0.25">
      <c r="B6" s="78"/>
      <c r="C6" s="78"/>
      <c r="D6" s="86"/>
      <c r="E6" s="86"/>
      <c r="F6" s="78"/>
      <c r="G6" s="78"/>
    </row>
    <row r="7" spans="2:7" ht="23.25" customHeight="1" x14ac:dyDescent="0.25">
      <c r="B7" s="78"/>
      <c r="C7" s="78"/>
      <c r="D7" s="86"/>
      <c r="E7" s="86"/>
      <c r="F7" s="78"/>
      <c r="G7" s="78"/>
    </row>
    <row r="22" spans="21:27" x14ac:dyDescent="0.25">
      <c r="U22" s="79"/>
      <c r="V22" s="79"/>
      <c r="W22" s="79"/>
      <c r="X22" s="79"/>
      <c r="Y22" s="79"/>
      <c r="Z22" s="79"/>
      <c r="AA22" s="79"/>
    </row>
    <row r="23" spans="21:27" x14ac:dyDescent="0.25">
      <c r="U23" s="79"/>
      <c r="V23" s="79"/>
      <c r="W23" s="79"/>
      <c r="X23" s="79"/>
      <c r="Y23" s="79"/>
      <c r="Z23" s="79"/>
      <c r="AA23" s="79"/>
    </row>
    <row r="24" spans="21:27" ht="15" customHeight="1" x14ac:dyDescent="0.25">
      <c r="U24" s="80"/>
      <c r="V24" s="80"/>
      <c r="W24" s="80"/>
      <c r="X24" s="80"/>
      <c r="Y24" s="80"/>
      <c r="Z24" s="80"/>
      <c r="AA24" s="79"/>
    </row>
    <row r="25" spans="21:27" ht="15" customHeight="1" x14ac:dyDescent="0.25">
      <c r="U25" s="80"/>
      <c r="V25" s="80"/>
      <c r="W25" s="80"/>
      <c r="X25" s="80"/>
      <c r="Y25" s="80"/>
      <c r="Z25" s="80"/>
      <c r="AA25" s="79"/>
    </row>
    <row r="26" spans="21:27" ht="15" customHeight="1" x14ac:dyDescent="0.25">
      <c r="U26" s="80"/>
      <c r="V26" s="80"/>
      <c r="W26" s="80"/>
      <c r="X26" s="80"/>
      <c r="Y26" s="80"/>
      <c r="Z26" s="80"/>
      <c r="AA26" s="79"/>
    </row>
    <row r="27" spans="21:27" ht="15.75" customHeight="1" x14ac:dyDescent="0.25">
      <c r="U27" s="80"/>
      <c r="V27" s="80"/>
      <c r="W27" s="80"/>
      <c r="X27" s="80"/>
      <c r="Y27" s="80"/>
      <c r="Z27" s="80"/>
      <c r="AA27" s="79"/>
    </row>
    <row r="28" spans="21:27" x14ac:dyDescent="0.25">
      <c r="U28" s="79"/>
      <c r="V28" s="79"/>
      <c r="W28" s="79"/>
      <c r="X28" s="79"/>
      <c r="Y28" s="79"/>
      <c r="Z28" s="79"/>
      <c r="AA28" s="79"/>
    </row>
    <row r="29" spans="21:27" x14ac:dyDescent="0.25">
      <c r="U29" s="79"/>
      <c r="V29" s="79"/>
      <c r="W29" s="79"/>
      <c r="X29" s="79"/>
      <c r="Y29" s="79"/>
      <c r="Z29" s="79"/>
      <c r="AA29" s="79"/>
    </row>
    <row r="30" spans="21:27" x14ac:dyDescent="0.25">
      <c r="U30" s="79"/>
      <c r="V30" s="79"/>
      <c r="W30" s="79"/>
      <c r="X30" s="79"/>
      <c r="Y30" s="79"/>
      <c r="Z30" s="79"/>
      <c r="AA30" s="79"/>
    </row>
  </sheetData>
  <mergeCells count="2">
    <mergeCell ref="D2:E4"/>
    <mergeCell ref="D5:E7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AU187"/>
  <sheetViews>
    <sheetView zoomScaleNormal="100" workbookViewId="0">
      <pane xSplit="46" ySplit="5" topLeftCell="AU6" activePane="bottomRight" state="frozen"/>
      <selection pane="topRight" activeCell="AU1" sqref="AU1"/>
      <selection pane="bottomLeft" activeCell="A6" sqref="A6"/>
      <selection pane="bottomRight" activeCell="AU6" sqref="AU6"/>
    </sheetView>
  </sheetViews>
  <sheetFormatPr defaultRowHeight="23.25" customHeight="1" x14ac:dyDescent="0.3"/>
  <cols>
    <col min="1" max="1" width="9.140625" style="1" customWidth="1"/>
    <col min="2" max="2" width="7.5703125" style="1" customWidth="1"/>
    <col min="3" max="23" width="5.140625" style="1" customWidth="1"/>
    <col min="24" max="24" width="9.140625" style="1"/>
    <col min="25" max="25" width="7.5703125" style="1" customWidth="1"/>
    <col min="26" max="46" width="5.140625" style="1" customWidth="1"/>
    <col min="47" max="16384" width="9.140625" style="1"/>
  </cols>
  <sheetData>
    <row r="1" spans="1:47" ht="23.25" customHeight="1" x14ac:dyDescent="0.35">
      <c r="D1" s="91" t="s">
        <v>3</v>
      </c>
      <c r="E1" s="91"/>
      <c r="F1" s="91"/>
      <c r="G1" s="91"/>
      <c r="H1" s="91"/>
      <c r="I1" s="91"/>
      <c r="L1" s="95">
        <f>P1*0.1</f>
        <v>0.60000000000000009</v>
      </c>
      <c r="M1" s="95"/>
      <c r="N1" s="95"/>
      <c r="O1" s="95"/>
      <c r="P1" s="98">
        <v>6</v>
      </c>
      <c r="Q1" s="98"/>
      <c r="R1" s="96">
        <f>P2*0.1</f>
        <v>0.60000000000000009</v>
      </c>
      <c r="S1" s="96"/>
      <c r="T1" s="96"/>
      <c r="U1" s="96"/>
      <c r="Z1" s="91" t="s">
        <v>5</v>
      </c>
      <c r="AA1" s="91"/>
      <c r="AB1" s="91"/>
      <c r="AC1" s="91"/>
      <c r="AD1" s="91"/>
      <c r="AE1" s="91"/>
      <c r="AF1" s="100">
        <f>IF(OR(L2=0,R2=0),"",COS(Z3-0))</f>
        <v>1</v>
      </c>
      <c r="AG1" s="100"/>
      <c r="AH1" s="91" t="s">
        <v>13</v>
      </c>
      <c r="AI1" s="91"/>
      <c r="AJ1" s="91"/>
      <c r="AK1" s="91"/>
      <c r="AL1" s="91"/>
      <c r="AM1" s="91"/>
      <c r="AN1" s="106" t="s">
        <v>89</v>
      </c>
      <c r="AO1" s="110">
        <f>A9</f>
        <v>2.1127197027277069</v>
      </c>
      <c r="AP1" s="110"/>
      <c r="AQ1" s="110"/>
      <c r="AR1" s="108" t="s">
        <v>14</v>
      </c>
      <c r="AS1" s="108"/>
      <c r="AT1" s="108"/>
      <c r="AU1" s="105"/>
    </row>
    <row r="2" spans="1:47" ht="23.25" customHeight="1" x14ac:dyDescent="0.35">
      <c r="D2" s="92">
        <f>4*PI()*10^-7</f>
        <v>1.2566370614359173E-6</v>
      </c>
      <c r="E2" s="92"/>
      <c r="F2" s="92"/>
      <c r="G2" s="92"/>
      <c r="H2" s="92"/>
      <c r="I2" s="92"/>
      <c r="L2" s="97">
        <v>100</v>
      </c>
      <c r="M2" s="97"/>
      <c r="N2" s="97"/>
      <c r="O2" s="97"/>
      <c r="P2" s="99">
        <v>6</v>
      </c>
      <c r="Q2" s="99"/>
      <c r="R2" s="97">
        <v>100</v>
      </c>
      <c r="S2" s="97"/>
      <c r="T2" s="97"/>
      <c r="U2" s="97"/>
      <c r="Z2" s="94">
        <v>0</v>
      </c>
      <c r="AA2" s="94"/>
      <c r="AB2" s="94"/>
      <c r="AC2" s="94"/>
      <c r="AD2" s="94"/>
      <c r="AE2" s="94"/>
      <c r="AF2" s="100"/>
      <c r="AG2" s="100"/>
      <c r="AH2" s="93">
        <v>0</v>
      </c>
      <c r="AI2" s="93"/>
      <c r="AJ2" s="93"/>
      <c r="AK2" s="93"/>
      <c r="AL2" s="93"/>
      <c r="AM2" s="93"/>
      <c r="AN2" s="106"/>
      <c r="AO2" s="109">
        <f>A35</f>
        <v>5.6443391263941742E-4</v>
      </c>
      <c r="AP2" s="109"/>
      <c r="AQ2" s="109"/>
      <c r="AR2" s="108" t="s">
        <v>68</v>
      </c>
      <c r="AS2" s="108"/>
      <c r="AT2" s="108"/>
      <c r="AU2" s="105"/>
    </row>
    <row r="3" spans="1:47" ht="23.25" customHeight="1" x14ac:dyDescent="0.35">
      <c r="D3" s="87">
        <f>4*PI()*10^-7</f>
        <v>1.2566370614359173E-6</v>
      </c>
      <c r="E3" s="87"/>
      <c r="F3" s="87"/>
      <c r="G3" s="87"/>
      <c r="H3" s="87"/>
      <c r="I3" s="87"/>
      <c r="L3" s="88">
        <f>L2*D2</f>
        <v>1.2566370614359174E-4</v>
      </c>
      <c r="M3" s="88"/>
      <c r="N3" s="88"/>
      <c r="O3" s="88"/>
      <c r="P3" s="16"/>
      <c r="Q3" s="16"/>
      <c r="R3" s="88">
        <f>R2*J2</f>
        <v>0</v>
      </c>
      <c r="S3" s="88"/>
      <c r="T3" s="88"/>
      <c r="U3" s="88"/>
      <c r="Z3" s="101">
        <f>RADIANS(Z2)</f>
        <v>0</v>
      </c>
      <c r="AA3" s="101"/>
      <c r="AB3" s="101"/>
      <c r="AC3" s="101"/>
      <c r="AD3" s="101"/>
      <c r="AE3" s="101"/>
      <c r="AF3" s="89" t="s">
        <v>20</v>
      </c>
      <c r="AG3" s="89"/>
      <c r="AH3" s="101">
        <f>RADIANS(AH2)</f>
        <v>0</v>
      </c>
      <c r="AI3" s="101"/>
      <c r="AJ3" s="101"/>
      <c r="AK3" s="101"/>
      <c r="AL3" s="101"/>
      <c r="AM3" s="101"/>
      <c r="AN3" s="106"/>
      <c r="AO3" s="107">
        <f>A61</f>
        <v>1.8423129250655913E-4</v>
      </c>
      <c r="AP3" s="107"/>
      <c r="AQ3" s="107"/>
      <c r="AR3" s="108" t="s">
        <v>86</v>
      </c>
      <c r="AS3" s="108"/>
      <c r="AT3" s="108"/>
      <c r="AU3" s="105"/>
    </row>
    <row r="4" spans="1:47" ht="23.25" customHeight="1" x14ac:dyDescent="0.35">
      <c r="Z4" s="90">
        <f>IF(MOD((90-Z2)/360/2,1/2)&lt;1/24,MOD((90-Z2)/360/2,1/2)+0.5,MOD((90-Z2)/360/2,1/2))</f>
        <v>0.125</v>
      </c>
      <c r="AA4" s="90"/>
      <c r="AB4" s="90"/>
      <c r="AC4" s="90"/>
      <c r="AD4" s="90"/>
      <c r="AE4" s="90"/>
      <c r="AF4" s="89"/>
      <c r="AG4" s="89"/>
      <c r="AH4" s="90">
        <f>IF(MOD((90-AH2)/360/2,1/2)&lt;1/24,MOD((90-AH2)/360/2,1/2)+0.5,MOD((90-AH2)/360/2,1/2))</f>
        <v>0.125</v>
      </c>
      <c r="AI4" s="90"/>
      <c r="AJ4" s="90"/>
      <c r="AK4" s="90"/>
      <c r="AL4" s="90"/>
      <c r="AM4" s="90"/>
      <c r="AN4" s="106"/>
      <c r="AO4" s="107">
        <f>A87</f>
        <v>1.2035971583080468E-20</v>
      </c>
      <c r="AP4" s="107"/>
      <c r="AQ4" s="107"/>
      <c r="AR4" s="108" t="s">
        <v>87</v>
      </c>
      <c r="AS4" s="108"/>
      <c r="AT4" s="108"/>
      <c r="AU4" s="105"/>
    </row>
    <row r="5" spans="1:47" ht="23.25" customHeight="1" x14ac:dyDescent="0.3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106"/>
      <c r="AO5" s="107">
        <f>A165</f>
        <v>1.8671826580228278E-3</v>
      </c>
      <c r="AP5" s="107"/>
      <c r="AQ5" s="107"/>
      <c r="AR5" s="108" t="s">
        <v>77</v>
      </c>
      <c r="AS5" s="108"/>
      <c r="AT5" s="108"/>
      <c r="AU5" s="105"/>
    </row>
    <row r="6" spans="1:47" ht="23.25" customHeigh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</row>
    <row r="7" spans="1:47" ht="23.25" customHeight="1" x14ac:dyDescent="0.35">
      <c r="A7" s="104" t="s">
        <v>70</v>
      </c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4"/>
      <c r="AI7" s="104"/>
      <c r="AJ7" s="104"/>
      <c r="AK7" s="104"/>
      <c r="AL7" s="104"/>
      <c r="AM7" s="104"/>
      <c r="AN7" s="104"/>
      <c r="AO7" s="104"/>
      <c r="AP7" s="104"/>
      <c r="AQ7" s="104"/>
      <c r="AR7" s="104"/>
      <c r="AS7" s="104"/>
      <c r="AT7" s="104"/>
    </row>
    <row r="8" spans="1:47" ht="23.25" customHeight="1" x14ac:dyDescent="0.3">
      <c r="A8" s="55" t="s">
        <v>4</v>
      </c>
      <c r="B8" s="91" t="s">
        <v>81</v>
      </c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3" t="s">
        <v>4</v>
      </c>
      <c r="Y8" s="91" t="s">
        <v>7</v>
      </c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</row>
    <row r="9" spans="1:47" ht="23.25" customHeight="1" x14ac:dyDescent="0.3">
      <c r="A9" s="56">
        <f>AVERAGE(C11:W31)</f>
        <v>2.1127197027277069</v>
      </c>
      <c r="B9" s="5" t="s">
        <v>0</v>
      </c>
      <c r="C9" s="5">
        <v>-1</v>
      </c>
      <c r="D9" s="5">
        <f t="shared" ref="D9:W9" si="0">C9+0.1</f>
        <v>-0.9</v>
      </c>
      <c r="E9" s="5">
        <f t="shared" si="0"/>
        <v>-0.8</v>
      </c>
      <c r="F9" s="5">
        <f t="shared" si="0"/>
        <v>-0.70000000000000007</v>
      </c>
      <c r="G9" s="5">
        <f t="shared" si="0"/>
        <v>-0.60000000000000009</v>
      </c>
      <c r="H9" s="5">
        <f t="shared" si="0"/>
        <v>-0.50000000000000011</v>
      </c>
      <c r="I9" s="5">
        <f t="shared" si="0"/>
        <v>-0.40000000000000013</v>
      </c>
      <c r="J9" s="5">
        <f t="shared" si="0"/>
        <v>-0.30000000000000016</v>
      </c>
      <c r="K9" s="5">
        <f t="shared" si="0"/>
        <v>-0.20000000000000015</v>
      </c>
      <c r="L9" s="5">
        <f t="shared" si="0"/>
        <v>-0.10000000000000014</v>
      </c>
      <c r="M9" s="5">
        <f t="shared" si="0"/>
        <v>-1.3877787807814457E-16</v>
      </c>
      <c r="N9" s="5">
        <f t="shared" si="0"/>
        <v>9.9999999999999867E-2</v>
      </c>
      <c r="O9" s="5">
        <f t="shared" si="0"/>
        <v>0.19999999999999987</v>
      </c>
      <c r="P9" s="5">
        <f t="shared" si="0"/>
        <v>0.29999999999999988</v>
      </c>
      <c r="Q9" s="5">
        <f t="shared" si="0"/>
        <v>0.39999999999999991</v>
      </c>
      <c r="R9" s="5">
        <f t="shared" si="0"/>
        <v>0.49999999999999989</v>
      </c>
      <c r="S9" s="5">
        <f t="shared" si="0"/>
        <v>0.59999999999999987</v>
      </c>
      <c r="T9" s="5">
        <f t="shared" si="0"/>
        <v>0.69999999999999984</v>
      </c>
      <c r="U9" s="5">
        <f t="shared" si="0"/>
        <v>0.79999999999999982</v>
      </c>
      <c r="V9" s="5">
        <f t="shared" si="0"/>
        <v>0.8999999999999998</v>
      </c>
      <c r="W9" s="5">
        <f t="shared" si="0"/>
        <v>0.99999999999999978</v>
      </c>
      <c r="X9" s="4">
        <f>IFERROR(AVERAGE(Z11:AT31),"")</f>
        <v>-2.7920097498306125</v>
      </c>
      <c r="Y9" s="5" t="s">
        <v>0</v>
      </c>
      <c r="Z9" s="5">
        <v>-1</v>
      </c>
      <c r="AA9" s="5">
        <f t="shared" ref="AA9:AT9" si="1">Z9+0.1</f>
        <v>-0.9</v>
      </c>
      <c r="AB9" s="5">
        <f t="shared" si="1"/>
        <v>-0.8</v>
      </c>
      <c r="AC9" s="5">
        <f t="shared" si="1"/>
        <v>-0.70000000000000007</v>
      </c>
      <c r="AD9" s="5">
        <f t="shared" si="1"/>
        <v>-0.60000000000000009</v>
      </c>
      <c r="AE9" s="5">
        <f t="shared" si="1"/>
        <v>-0.50000000000000011</v>
      </c>
      <c r="AF9" s="5">
        <f t="shared" si="1"/>
        <v>-0.40000000000000013</v>
      </c>
      <c r="AG9" s="5">
        <f t="shared" si="1"/>
        <v>-0.30000000000000016</v>
      </c>
      <c r="AH9" s="5">
        <f t="shared" si="1"/>
        <v>-0.20000000000000015</v>
      </c>
      <c r="AI9" s="5">
        <f t="shared" si="1"/>
        <v>-0.10000000000000014</v>
      </c>
      <c r="AJ9" s="5">
        <f t="shared" si="1"/>
        <v>-1.3877787807814457E-16</v>
      </c>
      <c r="AK9" s="5">
        <f t="shared" si="1"/>
        <v>9.9999999999999867E-2</v>
      </c>
      <c r="AL9" s="5">
        <f t="shared" si="1"/>
        <v>0.19999999999999987</v>
      </c>
      <c r="AM9" s="5">
        <f t="shared" si="1"/>
        <v>0.29999999999999988</v>
      </c>
      <c r="AN9" s="5">
        <f t="shared" si="1"/>
        <v>0.39999999999999991</v>
      </c>
      <c r="AO9" s="5">
        <f t="shared" si="1"/>
        <v>0.49999999999999989</v>
      </c>
      <c r="AP9" s="5">
        <f t="shared" si="1"/>
        <v>0.59999999999999987</v>
      </c>
      <c r="AQ9" s="5">
        <f t="shared" si="1"/>
        <v>0.69999999999999984</v>
      </c>
      <c r="AR9" s="5">
        <f t="shared" si="1"/>
        <v>0.79999999999999982</v>
      </c>
      <c r="AS9" s="5">
        <f t="shared" si="1"/>
        <v>0.8999999999999998</v>
      </c>
      <c r="AT9" s="5">
        <f t="shared" si="1"/>
        <v>0.99999999999999978</v>
      </c>
    </row>
    <row r="10" spans="1:47" ht="23.25" customHeight="1" thickBot="1" x14ac:dyDescent="0.35">
      <c r="A10" s="5" t="s">
        <v>1</v>
      </c>
      <c r="B10" s="5" t="s">
        <v>12</v>
      </c>
      <c r="C10" s="2">
        <f>IFERROR(AVERAGE(C11:C31),"")</f>
        <v>7.9253259426226245E-3</v>
      </c>
      <c r="D10" s="2">
        <f t="shared" ref="D10:W10" si="2">IFERROR(AVERAGE(D11:D31),"")</f>
        <v>3.2779405509399881E-2</v>
      </c>
      <c r="E10" s="2">
        <f t="shared" si="2"/>
        <v>0.24610165423814861</v>
      </c>
      <c r="F10" s="2">
        <f t="shared" si="2"/>
        <v>8.8260325788750613</v>
      </c>
      <c r="G10" s="2">
        <f t="shared" si="2"/>
        <v>4.0373444405405738</v>
      </c>
      <c r="H10" s="2">
        <f t="shared" si="2"/>
        <v>8.8290497607622651</v>
      </c>
      <c r="I10" s="2">
        <f t="shared" si="2"/>
        <v>0.24755972692177219</v>
      </c>
      <c r="J10" s="2">
        <f t="shared" si="2"/>
        <v>3.3946434054807489E-2</v>
      </c>
      <c r="K10" s="2">
        <f t="shared" si="2"/>
        <v>9.0476504027888916E-3</v>
      </c>
      <c r="L10" s="2">
        <f t="shared" si="2"/>
        <v>3.9491123335138314E-3</v>
      </c>
      <c r="M10" s="2">
        <f t="shared" si="2"/>
        <v>2.9391721973567827E-3</v>
      </c>
      <c r="N10" s="2">
        <f t="shared" si="2"/>
        <v>3.9491123335138253E-3</v>
      </c>
      <c r="O10" s="2">
        <f t="shared" si="2"/>
        <v>9.0476504027888569E-3</v>
      </c>
      <c r="P10" s="2">
        <f t="shared" si="2"/>
        <v>3.3946434054807323E-2</v>
      </c>
      <c r="Q10" s="2">
        <f t="shared" si="2"/>
        <v>0.2475597269217705</v>
      </c>
      <c r="R10" s="2">
        <f t="shared" si="2"/>
        <v>8.8290497607621621</v>
      </c>
      <c r="S10" s="2">
        <f t="shared" si="2"/>
        <v>4.0373444405405738</v>
      </c>
      <c r="T10" s="2">
        <f t="shared" si="2"/>
        <v>8.8260325788751643</v>
      </c>
      <c r="U10" s="2">
        <f t="shared" si="2"/>
        <v>0.24610165423814967</v>
      </c>
      <c r="V10" s="2">
        <f t="shared" si="2"/>
        <v>3.2779405509399999E-2</v>
      </c>
      <c r="W10" s="2">
        <f t="shared" si="2"/>
        <v>7.9253259426226436E-3</v>
      </c>
      <c r="X10" s="5" t="s">
        <v>1</v>
      </c>
      <c r="Y10" s="5" t="s">
        <v>12</v>
      </c>
      <c r="Z10" s="38">
        <f>IFERROR(AVERAGE(Z11:Z31),"")</f>
        <v>-2.9004295325604317</v>
      </c>
      <c r="AA10" s="38">
        <f t="shared" ref="AA10:AT10" si="3">IFERROR(AVERAGE(AA11:AA31),"")</f>
        <v>-2.6647370605884895</v>
      </c>
      <c r="AB10" s="38">
        <f t="shared" si="3"/>
        <v>-2.4302052933431306</v>
      </c>
      <c r="AC10" s="38">
        <f t="shared" si="3"/>
        <v>-2.2045912140865589</v>
      </c>
      <c r="AD10" s="38">
        <f t="shared" si="3"/>
        <v>-2.4138478977423268</v>
      </c>
      <c r="AE10" s="38">
        <f t="shared" si="3"/>
        <v>-2.3114285946407995</v>
      </c>
      <c r="AF10" s="38">
        <f t="shared" si="3"/>
        <v>-2.6306456195579759</v>
      </c>
      <c r="AG10" s="38">
        <f t="shared" si="3"/>
        <v>-2.9521520272320378</v>
      </c>
      <c r="AH10" s="38">
        <f t="shared" si="3"/>
        <v>-3.2767415174890919</v>
      </c>
      <c r="AI10" s="38">
        <f t="shared" si="3"/>
        <v>-3.5976539443155438</v>
      </c>
      <c r="AJ10" s="38">
        <f t="shared" si="3"/>
        <v>-3.8313239288455079</v>
      </c>
      <c r="AK10" s="38">
        <f t="shared" si="3"/>
        <v>-3.5976539443155442</v>
      </c>
      <c r="AL10" s="38">
        <f t="shared" si="3"/>
        <v>-3.2767415174890937</v>
      </c>
      <c r="AM10" s="38">
        <f t="shared" si="3"/>
        <v>-2.9521520272320387</v>
      </c>
      <c r="AN10" s="38">
        <f t="shared" si="3"/>
        <v>-2.6306456195579764</v>
      </c>
      <c r="AO10" s="38">
        <f t="shared" si="3"/>
        <v>-2.3114285946407995</v>
      </c>
      <c r="AP10" s="38">
        <f t="shared" si="3"/>
        <v>-2.4138478977423268</v>
      </c>
      <c r="AQ10" s="38">
        <f t="shared" si="3"/>
        <v>-2.204591214086558</v>
      </c>
      <c r="AR10" s="38">
        <f t="shared" si="3"/>
        <v>-2.4302052933431306</v>
      </c>
      <c r="AS10" s="38">
        <f t="shared" si="3"/>
        <v>-2.6647370605884895</v>
      </c>
      <c r="AT10" s="38">
        <f t="shared" si="3"/>
        <v>-2.9004295325604326</v>
      </c>
    </row>
    <row r="11" spans="1:47" ht="23.25" customHeight="1" x14ac:dyDescent="0.3">
      <c r="A11" s="5">
        <v>1</v>
      </c>
      <c r="B11" s="2">
        <f>IFERROR(AVERAGE(C11:W11),"")</f>
        <v>2.5555337823938489E-5</v>
      </c>
      <c r="C11" s="7">
        <f>IFERROR(C37^2/(2*$D$2),"")</f>
        <v>4.561655038793595E-5</v>
      </c>
      <c r="D11" s="8">
        <f t="shared" ref="D11:W11" si="4">IFERROR(D37^2/(2*$D$2),"")</f>
        <v>4.5876712190198131E-5</v>
      </c>
      <c r="E11" s="8">
        <f t="shared" si="4"/>
        <v>4.3238930879742811E-5</v>
      </c>
      <c r="F11" s="8">
        <f t="shared" si="4"/>
        <v>3.805980050765243E-5</v>
      </c>
      <c r="G11" s="8">
        <f t="shared" si="4"/>
        <v>3.1290149705595882E-5</v>
      </c>
      <c r="H11" s="8">
        <f t="shared" si="4"/>
        <v>2.4045684793490391E-5</v>
      </c>
      <c r="I11" s="8">
        <f t="shared" si="4"/>
        <v>1.7197697852825136E-5</v>
      </c>
      <c r="J11" s="8">
        <f t="shared" si="4"/>
        <v>1.1283395614653482E-5</v>
      </c>
      <c r="K11" s="8">
        <f t="shared" si="4"/>
        <v>6.6724380904420976E-6</v>
      </c>
      <c r="L11" s="8">
        <f t="shared" si="4"/>
        <v>3.7087399935525123E-6</v>
      </c>
      <c r="M11" s="8">
        <f t="shared" si="4"/>
        <v>2.6818942705306791E-6</v>
      </c>
      <c r="N11" s="8">
        <f t="shared" si="4"/>
        <v>3.7087399935525157E-6</v>
      </c>
      <c r="O11" s="8">
        <f t="shared" si="4"/>
        <v>6.67243809044209E-6</v>
      </c>
      <c r="P11" s="8">
        <f t="shared" si="4"/>
        <v>1.128339561465346E-5</v>
      </c>
      <c r="Q11" s="8">
        <f t="shared" si="4"/>
        <v>1.7197697852825126E-5</v>
      </c>
      <c r="R11" s="8">
        <f t="shared" si="4"/>
        <v>2.4045684793490381E-5</v>
      </c>
      <c r="S11" s="8">
        <f t="shared" si="4"/>
        <v>3.1290149705595868E-5</v>
      </c>
      <c r="T11" s="8">
        <f t="shared" si="4"/>
        <v>3.805980050765243E-5</v>
      </c>
      <c r="U11" s="8">
        <f t="shared" si="4"/>
        <v>4.3238930879742824E-5</v>
      </c>
      <c r="V11" s="8">
        <f t="shared" si="4"/>
        <v>4.5876712190198111E-5</v>
      </c>
      <c r="W11" s="9">
        <f t="shared" si="4"/>
        <v>4.5616550387935977E-5</v>
      </c>
      <c r="X11" s="5">
        <v>1</v>
      </c>
      <c r="Y11" s="28">
        <f>IFERROR(AVERAGE(Z11:AT11),"")</f>
        <v>-4.7324625839672239</v>
      </c>
      <c r="Z11" s="29">
        <f>IFERROR(IF(AND(LOG(C11)&gt;-10,LOG(C11)&lt;10),LOG(C11),""),"")</f>
        <v>-4.3408775600091536</v>
      </c>
      <c r="AA11" s="30">
        <f t="shared" ref="AA11:AN26" si="5">IFERROR(IF(AND(LOG(D11)&gt;-10,LOG(D11)&lt;10),LOG(D11),""),"")</f>
        <v>-4.3384077138923605</v>
      </c>
      <c r="AB11" s="30">
        <f t="shared" si="5"/>
        <v>-4.3641250528956101</v>
      </c>
      <c r="AC11" s="30">
        <f t="shared" si="5"/>
        <v>-4.4195334924192764</v>
      </c>
      <c r="AD11" s="30">
        <f t="shared" si="5"/>
        <v>-4.504592358996387</v>
      </c>
      <c r="AE11" s="30">
        <f t="shared" si="5"/>
        <v>-4.6189628502059259</v>
      </c>
      <c r="AF11" s="30">
        <f t="shared" si="5"/>
        <v>-4.7645296854605146</v>
      </c>
      <c r="AG11" s="30">
        <f t="shared" si="5"/>
        <v>-4.9475601845027226</v>
      </c>
      <c r="AH11" s="30">
        <f t="shared" si="5"/>
        <v>-5.1757154470802238</v>
      </c>
      <c r="AI11" s="30">
        <f t="shared" si="5"/>
        <v>-5.4307736124312971</v>
      </c>
      <c r="AJ11" s="30">
        <f t="shared" si="5"/>
        <v>-5.571558347524765</v>
      </c>
      <c r="AK11" s="30">
        <f t="shared" si="5"/>
        <v>-5.4307736124312971</v>
      </c>
      <c r="AL11" s="30">
        <f t="shared" si="5"/>
        <v>-5.1757154470802238</v>
      </c>
      <c r="AM11" s="30">
        <f t="shared" si="5"/>
        <v>-4.9475601845027235</v>
      </c>
      <c r="AN11" s="30">
        <f t="shared" si="5"/>
        <v>-4.7645296854605155</v>
      </c>
      <c r="AO11" s="30">
        <f t="shared" ref="AO11:AO31" si="6">IFERROR(IF(AND(LOG(R11)&gt;-10,LOG(R11)&lt;10),LOG(R11),""),"")</f>
        <v>-4.6189628502059259</v>
      </c>
      <c r="AP11" s="30">
        <f t="shared" ref="AP11:AP31" si="7">IFERROR(IF(AND(LOG(S11)&gt;-10,LOG(S11)&lt;10),LOG(S11),""),"")</f>
        <v>-4.504592358996387</v>
      </c>
      <c r="AQ11" s="30">
        <f t="shared" ref="AQ11:AQ31" si="8">IFERROR(IF(AND(LOG(T11)&gt;-10,LOG(T11)&lt;10),LOG(T11),""),"")</f>
        <v>-4.4195334924192764</v>
      </c>
      <c r="AR11" s="30">
        <f t="shared" ref="AR11:AR31" si="9">IFERROR(IF(AND(LOG(U11)&gt;-10,LOG(U11)&lt;10),LOG(U11),""),"")</f>
        <v>-4.3641250528956101</v>
      </c>
      <c r="AS11" s="30">
        <f t="shared" ref="AS11:AS31" si="10">IFERROR(IF(AND(LOG(V11)&gt;-10,LOG(V11)&lt;10),LOG(V11),""),"")</f>
        <v>-4.3384077138923605</v>
      </c>
      <c r="AT11" s="31">
        <f t="shared" ref="AT11:AT31" si="11">IFERROR(IF(AND(LOG(W11)&gt;-10,LOG(W11)&lt;10),LOG(W11),""),"")</f>
        <v>-4.3408775600091527</v>
      </c>
    </row>
    <row r="12" spans="1:47" ht="23.25" customHeight="1" x14ac:dyDescent="0.3">
      <c r="A12" s="5">
        <v>0.9</v>
      </c>
      <c r="B12" s="2">
        <f t="shared" ref="B12:B31" si="12">IFERROR(AVERAGE(C12:W12),"")</f>
        <v>4.3904626038683362E-5</v>
      </c>
      <c r="C12" s="10">
        <f t="shared" ref="C12:W12" si="13">IFERROR(C38^2/(2*$D$2),"")</f>
        <v>7.909638363160839E-5</v>
      </c>
      <c r="D12" s="11">
        <f t="shared" si="13"/>
        <v>8.1448656366763834E-5</v>
      </c>
      <c r="E12" s="11">
        <f t="shared" si="13"/>
        <v>7.7638786916379976E-5</v>
      </c>
      <c r="F12" s="11">
        <f t="shared" si="13"/>
        <v>6.8196829844316035E-5</v>
      </c>
      <c r="G12" s="11">
        <f t="shared" si="13"/>
        <v>5.531327040167544E-5</v>
      </c>
      <c r="H12" s="11">
        <f t="shared" si="13"/>
        <v>4.1570771559143348E-5</v>
      </c>
      <c r="I12" s="11">
        <f t="shared" si="13"/>
        <v>2.8702898409095552E-5</v>
      </c>
      <c r="J12" s="11">
        <f t="shared" si="13"/>
        <v>1.7507849210996313E-5</v>
      </c>
      <c r="K12" s="11">
        <f t="shared" si="13"/>
        <v>8.5648691203366106E-6</v>
      </c>
      <c r="L12" s="11">
        <f t="shared" si="13"/>
        <v>2.6642589506606755E-6</v>
      </c>
      <c r="M12" s="11">
        <f t="shared" si="13"/>
        <v>5.8799799039832014E-7</v>
      </c>
      <c r="N12" s="11">
        <f t="shared" si="13"/>
        <v>2.6642589506606751E-6</v>
      </c>
      <c r="O12" s="11">
        <f t="shared" si="13"/>
        <v>8.5648691203365971E-6</v>
      </c>
      <c r="P12" s="11">
        <f t="shared" si="13"/>
        <v>1.7507849210996296E-5</v>
      </c>
      <c r="Q12" s="11">
        <f t="shared" si="13"/>
        <v>2.8702898409095552E-5</v>
      </c>
      <c r="R12" s="11">
        <f t="shared" si="13"/>
        <v>4.1570771559143348E-5</v>
      </c>
      <c r="S12" s="11">
        <f t="shared" si="13"/>
        <v>5.5313270401675406E-5</v>
      </c>
      <c r="T12" s="11">
        <f t="shared" si="13"/>
        <v>6.8196829844316076E-5</v>
      </c>
      <c r="U12" s="11">
        <f t="shared" si="13"/>
        <v>7.7638786916379976E-5</v>
      </c>
      <c r="V12" s="11">
        <f t="shared" si="13"/>
        <v>8.1448656366763834E-5</v>
      </c>
      <c r="W12" s="12">
        <f t="shared" si="13"/>
        <v>7.9096383631608404E-5</v>
      </c>
      <c r="X12" s="5">
        <v>0.9</v>
      </c>
      <c r="Y12" s="28">
        <f t="shared" ref="Y12:Y31" si="14">IFERROR(AVERAGE(Z12:AT12),"")</f>
        <v>-4.5867957582473613</v>
      </c>
      <c r="Z12" s="32">
        <f t="shared" ref="Z12:Z31" si="15">IFERROR(IF(AND(LOG(C12)&gt;-10,LOG(C12)&lt;10),LOG(C12),""),"")</f>
        <v>-4.1018433724408885</v>
      </c>
      <c r="AA12" s="33">
        <f t="shared" si="5"/>
        <v>-4.0891160757178211</v>
      </c>
      <c r="AB12" s="33">
        <f t="shared" si="5"/>
        <v>-4.1099212589564988</v>
      </c>
      <c r="AC12" s="33">
        <f t="shared" si="5"/>
        <v>-4.1662358132191795</v>
      </c>
      <c r="AD12" s="33">
        <f t="shared" si="5"/>
        <v>-4.2571706630746382</v>
      </c>
      <c r="AE12" s="33">
        <f t="shared" si="5"/>
        <v>-4.3812119148546511</v>
      </c>
      <c r="AF12" s="33">
        <f t="shared" si="5"/>
        <v>-4.5420742461398884</v>
      </c>
      <c r="AG12" s="33">
        <f t="shared" si="5"/>
        <v>-4.7567672024698355</v>
      </c>
      <c r="AH12" s="33">
        <f t="shared" si="5"/>
        <v>-5.0672792690965895</v>
      </c>
      <c r="AI12" s="33">
        <f t="shared" si="5"/>
        <v>-5.57442356652217</v>
      </c>
      <c r="AJ12" s="33">
        <f t="shared" si="5"/>
        <v>-6.2306241582102757</v>
      </c>
      <c r="AK12" s="33">
        <f t="shared" si="5"/>
        <v>-5.57442356652217</v>
      </c>
      <c r="AL12" s="33">
        <f t="shared" si="5"/>
        <v>-5.0672792690965904</v>
      </c>
      <c r="AM12" s="33">
        <f t="shared" si="5"/>
        <v>-4.7567672024698355</v>
      </c>
      <c r="AN12" s="33">
        <f t="shared" si="5"/>
        <v>-4.5420742461398884</v>
      </c>
      <c r="AO12" s="33">
        <f t="shared" si="6"/>
        <v>-4.3812119148546511</v>
      </c>
      <c r="AP12" s="33">
        <f t="shared" si="7"/>
        <v>-4.2571706630746382</v>
      </c>
      <c r="AQ12" s="33">
        <f t="shared" si="8"/>
        <v>-4.1662358132191795</v>
      </c>
      <c r="AR12" s="33">
        <f t="shared" si="9"/>
        <v>-4.1099212589564988</v>
      </c>
      <c r="AS12" s="33">
        <f t="shared" si="10"/>
        <v>-4.0891160757178211</v>
      </c>
      <c r="AT12" s="34">
        <f t="shared" si="11"/>
        <v>-4.1018433724408885</v>
      </c>
    </row>
    <row r="13" spans="1:47" ht="23.25" customHeight="1" x14ac:dyDescent="0.3">
      <c r="A13" s="5">
        <v>0.8</v>
      </c>
      <c r="B13" s="2">
        <f t="shared" si="12"/>
        <v>8.5695276613493367E-5</v>
      </c>
      <c r="C13" s="10">
        <f t="shared" ref="C13:W13" si="16">IFERROR(C39^2/(2*$D$2),"")</f>
        <v>1.4556499159131179E-4</v>
      </c>
      <c r="D13" s="11">
        <f t="shared" si="16"/>
        <v>1.5565780889243214E-4</v>
      </c>
      <c r="E13" s="11">
        <f t="shared" si="16"/>
        <v>1.5196723625338248E-4</v>
      </c>
      <c r="F13" s="11">
        <f t="shared" si="16"/>
        <v>1.3477904261814292E-4</v>
      </c>
      <c r="G13" s="11">
        <f t="shared" si="16"/>
        <v>1.0958974039910216E-4</v>
      </c>
      <c r="H13" s="11">
        <f t="shared" si="16"/>
        <v>8.3003348897588912E-5</v>
      </c>
      <c r="I13" s="11">
        <f t="shared" si="16"/>
        <v>5.84468265159255E-5</v>
      </c>
      <c r="J13" s="11">
        <f t="shared" si="16"/>
        <v>3.6551343245249318E-5</v>
      </c>
      <c r="K13" s="11">
        <f t="shared" si="16"/>
        <v>1.8179102289905038E-5</v>
      </c>
      <c r="L13" s="11">
        <f t="shared" si="16"/>
        <v>5.551667920746166E-6</v>
      </c>
      <c r="M13" s="11">
        <f t="shared" si="16"/>
        <v>1.0185916357881338E-6</v>
      </c>
      <c r="N13" s="11">
        <f t="shared" si="16"/>
        <v>5.5516679207461634E-6</v>
      </c>
      <c r="O13" s="11">
        <f t="shared" si="16"/>
        <v>1.8179102289904994E-5</v>
      </c>
      <c r="P13" s="11">
        <f t="shared" si="16"/>
        <v>3.6551343245249318E-5</v>
      </c>
      <c r="Q13" s="11">
        <f t="shared" si="16"/>
        <v>5.844682651592548E-5</v>
      </c>
      <c r="R13" s="11">
        <f t="shared" si="16"/>
        <v>8.3003348897588885E-5</v>
      </c>
      <c r="S13" s="11">
        <f t="shared" si="16"/>
        <v>1.0958974039910209E-4</v>
      </c>
      <c r="T13" s="11">
        <f t="shared" si="16"/>
        <v>1.3477904261814308E-4</v>
      </c>
      <c r="U13" s="11">
        <f t="shared" si="16"/>
        <v>1.5196723625338242E-4</v>
      </c>
      <c r="V13" s="11">
        <f t="shared" si="16"/>
        <v>1.5565780889243214E-4</v>
      </c>
      <c r="W13" s="12">
        <f t="shared" si="16"/>
        <v>1.4556499159131182E-4</v>
      </c>
      <c r="X13" s="5">
        <v>0.8</v>
      </c>
      <c r="Y13" s="28">
        <f t="shared" si="14"/>
        <v>-4.289226100806153</v>
      </c>
      <c r="Z13" s="32">
        <f t="shared" si="15"/>
        <v>-3.8369430603721879</v>
      </c>
      <c r="AA13" s="33">
        <f t="shared" si="5"/>
        <v>-3.8078290871637699</v>
      </c>
      <c r="AB13" s="33">
        <f t="shared" si="5"/>
        <v>-3.8182500347403101</v>
      </c>
      <c r="AC13" s="33">
        <f t="shared" si="5"/>
        <v>-3.8703776328963118</v>
      </c>
      <c r="AD13" s="33">
        <f t="shared" si="5"/>
        <v>-3.9602301018426793</v>
      </c>
      <c r="AE13" s="33">
        <f t="shared" si="5"/>
        <v>-4.080904384992567</v>
      </c>
      <c r="AF13" s="33">
        <f t="shared" si="5"/>
        <v>-4.2332390647252041</v>
      </c>
      <c r="AG13" s="33">
        <f t="shared" si="5"/>
        <v>-4.4370966582880547</v>
      </c>
      <c r="AH13" s="33">
        <f t="shared" si="5"/>
        <v>-4.7404275666677709</v>
      </c>
      <c r="AI13" s="33">
        <f t="shared" si="5"/>
        <v>-5.2555765195886401</v>
      </c>
      <c r="AJ13" s="33">
        <f t="shared" si="5"/>
        <v>-5.9919998943742261</v>
      </c>
      <c r="AK13" s="33">
        <f t="shared" si="5"/>
        <v>-5.2555765195886401</v>
      </c>
      <c r="AL13" s="33">
        <f t="shared" si="5"/>
        <v>-4.7404275666677718</v>
      </c>
      <c r="AM13" s="33">
        <f t="shared" si="5"/>
        <v>-4.4370966582880547</v>
      </c>
      <c r="AN13" s="33">
        <f t="shared" si="5"/>
        <v>-4.2332390647252041</v>
      </c>
      <c r="AO13" s="33">
        <f t="shared" si="6"/>
        <v>-4.0809043849925679</v>
      </c>
      <c r="AP13" s="33">
        <f t="shared" si="7"/>
        <v>-3.9602301018426793</v>
      </c>
      <c r="AQ13" s="33">
        <f t="shared" si="8"/>
        <v>-3.8703776328963113</v>
      </c>
      <c r="AR13" s="33">
        <f t="shared" si="9"/>
        <v>-3.8182500347403101</v>
      </c>
      <c r="AS13" s="33">
        <f t="shared" si="10"/>
        <v>-3.8078290871637699</v>
      </c>
      <c r="AT13" s="34">
        <f t="shared" si="11"/>
        <v>-3.8369430603721879</v>
      </c>
    </row>
    <row r="14" spans="1:47" ht="23.25" customHeight="1" x14ac:dyDescent="0.3">
      <c r="A14" s="5">
        <v>0.70000000000000007</v>
      </c>
      <c r="B14" s="2">
        <f t="shared" si="12"/>
        <v>1.9390374412064774E-4</v>
      </c>
      <c r="C14" s="10">
        <f t="shared" ref="C14:W14" si="17">IFERROR(C40^2/(2*$D$2),"")</f>
        <v>2.8607611213218398E-4</v>
      </c>
      <c r="D14" s="11">
        <f t="shared" si="17"/>
        <v>3.2408962799789967E-4</v>
      </c>
      <c r="E14" s="11">
        <f t="shared" si="17"/>
        <v>3.2986649719752984E-4</v>
      </c>
      <c r="F14" s="11">
        <f t="shared" si="17"/>
        <v>2.9981996184800093E-4</v>
      </c>
      <c r="G14" s="11">
        <f t="shared" si="17"/>
        <v>2.4896959323536695E-4</v>
      </c>
      <c r="H14" s="11">
        <f t="shared" si="17"/>
        <v>1.9648018231510449E-4</v>
      </c>
      <c r="I14" s="11">
        <f t="shared" si="17"/>
        <v>1.4846851958176454E-4</v>
      </c>
      <c r="J14" s="11">
        <f t="shared" si="17"/>
        <v>1.0241534735195723E-4</v>
      </c>
      <c r="K14" s="11">
        <f t="shared" si="17"/>
        <v>6.0305963415900963E-5</v>
      </c>
      <c r="L14" s="11">
        <f t="shared" si="17"/>
        <v>3.001002150525186E-5</v>
      </c>
      <c r="M14" s="11">
        <f t="shared" si="17"/>
        <v>1.8974973371681835E-5</v>
      </c>
      <c r="N14" s="11">
        <f t="shared" si="17"/>
        <v>3.0010021505251802E-5</v>
      </c>
      <c r="O14" s="11">
        <f t="shared" si="17"/>
        <v>6.0305963415900665E-5</v>
      </c>
      <c r="P14" s="11">
        <f t="shared" si="17"/>
        <v>1.02415347351957E-4</v>
      </c>
      <c r="Q14" s="11">
        <f t="shared" si="17"/>
        <v>1.4846851958176437E-4</v>
      </c>
      <c r="R14" s="11">
        <f t="shared" si="17"/>
        <v>1.9648018231510457E-4</v>
      </c>
      <c r="S14" s="11">
        <f t="shared" si="17"/>
        <v>2.4896959323536679E-4</v>
      </c>
      <c r="T14" s="11">
        <f t="shared" si="17"/>
        <v>2.998199618480012E-4</v>
      </c>
      <c r="U14" s="11">
        <f t="shared" si="17"/>
        <v>3.2986649719752979E-4</v>
      </c>
      <c r="V14" s="11">
        <f t="shared" si="17"/>
        <v>3.2408962799789946E-4</v>
      </c>
      <c r="W14" s="12">
        <f t="shared" si="17"/>
        <v>2.8607611213218409E-4</v>
      </c>
      <c r="X14" s="5">
        <v>0.70000000000000007</v>
      </c>
      <c r="Y14" s="28">
        <f t="shared" si="14"/>
        <v>-3.8351878935903692</v>
      </c>
      <c r="Z14" s="32">
        <f t="shared" si="15"/>
        <v>-3.54351840504795</v>
      </c>
      <c r="AA14" s="33">
        <f t="shared" si="5"/>
        <v>-3.4893348676884246</v>
      </c>
      <c r="AB14" s="33">
        <f t="shared" si="5"/>
        <v>-3.4816617912176255</v>
      </c>
      <c r="AC14" s="33">
        <f t="shared" si="5"/>
        <v>-3.5231394554376068</v>
      </c>
      <c r="AD14" s="33">
        <f t="shared" si="5"/>
        <v>-3.6038536902394283</v>
      </c>
      <c r="AE14" s="33">
        <f t="shared" si="5"/>
        <v>-3.7066812475543625</v>
      </c>
      <c r="AF14" s="33">
        <f t="shared" si="5"/>
        <v>-3.8283656219108599</v>
      </c>
      <c r="AG14" s="33">
        <f t="shared" si="5"/>
        <v>-3.989634957707521</v>
      </c>
      <c r="AH14" s="33">
        <f t="shared" si="5"/>
        <v>-4.2196397400893098</v>
      </c>
      <c r="AI14" s="33">
        <f t="shared" si="5"/>
        <v>-4.5227336933585907</v>
      </c>
      <c r="AJ14" s="33">
        <f t="shared" si="5"/>
        <v>-4.7218188248943926</v>
      </c>
      <c r="AK14" s="33">
        <f t="shared" si="5"/>
        <v>-4.5227336933585915</v>
      </c>
      <c r="AL14" s="33">
        <f t="shared" si="5"/>
        <v>-4.2196397400893124</v>
      </c>
      <c r="AM14" s="33">
        <f t="shared" si="5"/>
        <v>-3.9896349577075219</v>
      </c>
      <c r="AN14" s="33">
        <f t="shared" si="5"/>
        <v>-3.8283656219108604</v>
      </c>
      <c r="AO14" s="33">
        <f t="shared" si="6"/>
        <v>-3.7066812475543625</v>
      </c>
      <c r="AP14" s="33">
        <f t="shared" si="7"/>
        <v>-3.6038536902394283</v>
      </c>
      <c r="AQ14" s="33">
        <f t="shared" si="8"/>
        <v>-3.5231394554376063</v>
      </c>
      <c r="AR14" s="33">
        <f t="shared" si="9"/>
        <v>-3.481661791217626</v>
      </c>
      <c r="AS14" s="33">
        <f t="shared" si="10"/>
        <v>-3.4893348676884246</v>
      </c>
      <c r="AT14" s="34">
        <f t="shared" si="11"/>
        <v>-3.5435184050479496</v>
      </c>
    </row>
    <row r="15" spans="1:47" ht="23.25" customHeight="1" x14ac:dyDescent="0.3">
      <c r="A15" s="5">
        <v>0.60000000000000009</v>
      </c>
      <c r="B15" s="2">
        <f t="shared" si="12"/>
        <v>5.0982493462110499E-4</v>
      </c>
      <c r="C15" s="10">
        <f t="shared" ref="C15:W15" si="18">IFERROR(C41^2/(2*$D$2),"")</f>
        <v>6.0273650698620051E-4</v>
      </c>
      <c r="D15" s="11">
        <f t="shared" si="18"/>
        <v>7.4459049708907557E-4</v>
      </c>
      <c r="E15" s="11">
        <f t="shared" si="18"/>
        <v>8.1087621453948468E-4</v>
      </c>
      <c r="F15" s="11">
        <f t="shared" si="18"/>
        <v>7.6906660337210662E-4</v>
      </c>
      <c r="G15" s="11">
        <f t="shared" si="18"/>
        <v>6.6242956486107282E-4</v>
      </c>
      <c r="H15" s="11">
        <f t="shared" si="18"/>
        <v>5.5627384269884509E-4</v>
      </c>
      <c r="I15" s="11">
        <f t="shared" si="18"/>
        <v>4.5525537123749469E-4</v>
      </c>
      <c r="J15" s="11">
        <f t="shared" si="18"/>
        <v>3.3923125314042697E-4</v>
      </c>
      <c r="K15" s="11">
        <f t="shared" si="18"/>
        <v>2.2221688128609232E-4</v>
      </c>
      <c r="L15" s="11">
        <f t="shared" si="18"/>
        <v>1.3718440989064618E-4</v>
      </c>
      <c r="M15" s="11">
        <f t="shared" si="18"/>
        <v>1.0660133684031473E-4</v>
      </c>
      <c r="N15" s="11">
        <f t="shared" si="18"/>
        <v>1.3718440989064613E-4</v>
      </c>
      <c r="O15" s="11">
        <f t="shared" si="18"/>
        <v>2.2221688128609232E-4</v>
      </c>
      <c r="P15" s="11">
        <f t="shared" si="18"/>
        <v>3.3923125314042616E-4</v>
      </c>
      <c r="Q15" s="11">
        <f t="shared" si="18"/>
        <v>4.5525537123749425E-4</v>
      </c>
      <c r="R15" s="11">
        <f t="shared" si="18"/>
        <v>5.5627384269884466E-4</v>
      </c>
      <c r="S15" s="11">
        <f t="shared" si="18"/>
        <v>6.624295648610726E-4</v>
      </c>
      <c r="T15" s="11">
        <f t="shared" si="18"/>
        <v>7.6906660337210651E-4</v>
      </c>
      <c r="U15" s="11">
        <f t="shared" si="18"/>
        <v>8.1087621453948425E-4</v>
      </c>
      <c r="V15" s="11">
        <f t="shared" si="18"/>
        <v>7.4459049708907557E-4</v>
      </c>
      <c r="W15" s="12">
        <f t="shared" si="18"/>
        <v>6.0273650698620116E-4</v>
      </c>
      <c r="X15" s="5">
        <v>0.60000000000000009</v>
      </c>
      <c r="Y15" s="28">
        <f t="shared" si="14"/>
        <v>-3.3618946748157534</v>
      </c>
      <c r="Z15" s="32">
        <f t="shared" si="15"/>
        <v>-3.2198725030691779</v>
      </c>
      <c r="AA15" s="33">
        <f t="shared" si="5"/>
        <v>-3.1280825108091554</v>
      </c>
      <c r="AB15" s="33">
        <f t="shared" si="5"/>
        <v>-3.0910454385700858</v>
      </c>
      <c r="AC15" s="33">
        <f t="shared" si="5"/>
        <v>-3.1140360474229758</v>
      </c>
      <c r="AD15" s="33">
        <f t="shared" si="5"/>
        <v>-3.1788602928151293</v>
      </c>
      <c r="AE15" s="33">
        <f t="shared" si="5"/>
        <v>-3.2547113611244876</v>
      </c>
      <c r="AF15" s="33">
        <f t="shared" si="5"/>
        <v>-3.3417449215680914</v>
      </c>
      <c r="AG15" s="33">
        <f t="shared" si="5"/>
        <v>-3.4695041433222467</v>
      </c>
      <c r="AH15" s="33">
        <f t="shared" si="5"/>
        <v>-3.6532229518266819</v>
      </c>
      <c r="AI15" s="33">
        <f t="shared" si="5"/>
        <v>-3.8626952405474362</v>
      </c>
      <c r="AJ15" s="33">
        <f t="shared" si="5"/>
        <v>-3.9722373489798835</v>
      </c>
      <c r="AK15" s="33">
        <f t="shared" si="5"/>
        <v>-3.8626952405474366</v>
      </c>
      <c r="AL15" s="33">
        <f t="shared" si="5"/>
        <v>-3.6532229518266819</v>
      </c>
      <c r="AM15" s="33">
        <f t="shared" si="5"/>
        <v>-3.4695041433222475</v>
      </c>
      <c r="AN15" s="33">
        <f t="shared" si="5"/>
        <v>-3.3417449215680919</v>
      </c>
      <c r="AO15" s="33">
        <f t="shared" si="6"/>
        <v>-3.254711361124488</v>
      </c>
      <c r="AP15" s="33">
        <f t="shared" si="7"/>
        <v>-3.1788602928151293</v>
      </c>
      <c r="AQ15" s="33">
        <f t="shared" si="8"/>
        <v>-3.1140360474229758</v>
      </c>
      <c r="AR15" s="33">
        <f t="shared" si="9"/>
        <v>-3.0910454385700863</v>
      </c>
      <c r="AS15" s="33">
        <f t="shared" si="10"/>
        <v>-3.1280825108091554</v>
      </c>
      <c r="AT15" s="34">
        <f t="shared" si="11"/>
        <v>-3.2198725030691775</v>
      </c>
    </row>
    <row r="16" spans="1:47" ht="23.25" customHeight="1" x14ac:dyDescent="0.3">
      <c r="A16" s="5">
        <v>0.50000000000000011</v>
      </c>
      <c r="B16" s="2">
        <f t="shared" si="12"/>
        <v>1.5538365887437222E-3</v>
      </c>
      <c r="C16" s="10">
        <f t="shared" ref="C16:W16" si="19">IFERROR(C42^2/(2*$D$2),"")</f>
        <v>1.359350803516385E-3</v>
      </c>
      <c r="D16" s="11">
        <f t="shared" si="19"/>
        <v>1.9110843464471704E-3</v>
      </c>
      <c r="E16" s="11">
        <f t="shared" si="19"/>
        <v>2.3214624420991445E-3</v>
      </c>
      <c r="F16" s="11">
        <f t="shared" si="19"/>
        <v>2.3564815311032409E-3</v>
      </c>
      <c r="G16" s="11">
        <f t="shared" si="19"/>
        <v>2.1248535845852035E-3</v>
      </c>
      <c r="H16" s="11">
        <f t="shared" si="19"/>
        <v>1.9003817139683569E-3</v>
      </c>
      <c r="I16" s="11">
        <f t="shared" si="19"/>
        <v>1.6239063358335891E-3</v>
      </c>
      <c r="J16" s="11">
        <f t="shared" si="19"/>
        <v>1.2083919582016249E-3</v>
      </c>
      <c r="K16" s="11">
        <f t="shared" si="19"/>
        <v>7.9037511889992458E-4</v>
      </c>
      <c r="L16" s="11">
        <f t="shared" si="19"/>
        <v>5.1086539223922092E-4</v>
      </c>
      <c r="M16" s="11">
        <f t="shared" si="19"/>
        <v>4.1626190983045318E-4</v>
      </c>
      <c r="N16" s="11">
        <f t="shared" si="19"/>
        <v>5.1086539223922048E-4</v>
      </c>
      <c r="O16" s="11">
        <f t="shared" si="19"/>
        <v>7.9037511889992274E-4</v>
      </c>
      <c r="P16" s="11">
        <f t="shared" si="19"/>
        <v>1.2083919582016236E-3</v>
      </c>
      <c r="Q16" s="11">
        <f t="shared" si="19"/>
        <v>1.6239063358335891E-3</v>
      </c>
      <c r="R16" s="11">
        <f t="shared" si="19"/>
        <v>1.9003817139683563E-3</v>
      </c>
      <c r="S16" s="11">
        <f t="shared" si="19"/>
        <v>2.1248535845852026E-3</v>
      </c>
      <c r="T16" s="11">
        <f t="shared" si="19"/>
        <v>2.3564815311032383E-3</v>
      </c>
      <c r="U16" s="11">
        <f t="shared" si="19"/>
        <v>2.3214624420991453E-3</v>
      </c>
      <c r="V16" s="11">
        <f t="shared" si="19"/>
        <v>1.9110843464471715E-3</v>
      </c>
      <c r="W16" s="12">
        <f t="shared" si="19"/>
        <v>1.3593508035163846E-3</v>
      </c>
      <c r="X16" s="5">
        <v>0.50000000000000011</v>
      </c>
      <c r="Y16" s="28">
        <f t="shared" si="14"/>
        <v>-2.860247729478369</v>
      </c>
      <c r="Z16" s="32">
        <f t="shared" si="15"/>
        <v>-2.8666684517508059</v>
      </c>
      <c r="AA16" s="33">
        <f t="shared" si="5"/>
        <v>-2.7187201447669671</v>
      </c>
      <c r="AB16" s="33">
        <f t="shared" si="5"/>
        <v>-2.6342383381968331</v>
      </c>
      <c r="AC16" s="33">
        <f t="shared" si="5"/>
        <v>-2.6277359596689882</v>
      </c>
      <c r="AD16" s="33">
        <f t="shared" si="5"/>
        <v>-2.6726709901301131</v>
      </c>
      <c r="AE16" s="33">
        <f t="shared" si="5"/>
        <v>-2.7211591571419325</v>
      </c>
      <c r="AF16" s="33">
        <f t="shared" si="5"/>
        <v>-2.7894390237424518</v>
      </c>
      <c r="AG16" s="33">
        <f t="shared" si="5"/>
        <v>-2.9177921736009087</v>
      </c>
      <c r="AH16" s="33">
        <f t="shared" si="5"/>
        <v>-3.1021667398457158</v>
      </c>
      <c r="AI16" s="33">
        <f t="shared" si="5"/>
        <v>-3.2916935169079031</v>
      </c>
      <c r="AJ16" s="33">
        <f t="shared" si="5"/>
        <v>-3.380633327540516</v>
      </c>
      <c r="AK16" s="33">
        <f t="shared" si="5"/>
        <v>-3.2916935169079036</v>
      </c>
      <c r="AL16" s="33">
        <f t="shared" si="5"/>
        <v>-3.1021667398457171</v>
      </c>
      <c r="AM16" s="33">
        <f t="shared" si="5"/>
        <v>-2.9177921736009091</v>
      </c>
      <c r="AN16" s="33">
        <f t="shared" si="5"/>
        <v>-2.7894390237424518</v>
      </c>
      <c r="AO16" s="33">
        <f t="shared" si="6"/>
        <v>-2.7211591571419325</v>
      </c>
      <c r="AP16" s="33">
        <f t="shared" si="7"/>
        <v>-2.6726709901301131</v>
      </c>
      <c r="AQ16" s="33">
        <f t="shared" si="8"/>
        <v>-2.6277359596689891</v>
      </c>
      <c r="AR16" s="33">
        <f t="shared" si="9"/>
        <v>-2.6342383381968326</v>
      </c>
      <c r="AS16" s="33">
        <f t="shared" si="10"/>
        <v>-2.7187201447669667</v>
      </c>
      <c r="AT16" s="34">
        <f t="shared" si="11"/>
        <v>-2.8666684517508063</v>
      </c>
    </row>
    <row r="17" spans="1:46" ht="23.25" customHeight="1" x14ac:dyDescent="0.3">
      <c r="A17" s="5">
        <v>0.40000000000000013</v>
      </c>
      <c r="B17" s="2">
        <f t="shared" si="12"/>
        <v>5.6082183772070858E-3</v>
      </c>
      <c r="C17" s="10">
        <f t="shared" ref="C17:W17" si="20">IFERROR(C43^2/(2*$D$2),"")</f>
        <v>3.2363108673983038E-3</v>
      </c>
      <c r="D17" s="11">
        <f t="shared" si="20"/>
        <v>5.515003777401559E-3</v>
      </c>
      <c r="E17" s="11">
        <f t="shared" si="20"/>
        <v>8.0431159691945961E-3</v>
      </c>
      <c r="F17" s="11">
        <f t="shared" si="20"/>
        <v>9.1731786702082714E-3</v>
      </c>
      <c r="G17" s="11">
        <f t="shared" si="20"/>
        <v>8.7055593423955961E-3</v>
      </c>
      <c r="H17" s="11">
        <f t="shared" si="20"/>
        <v>8.1409456286088092E-3</v>
      </c>
      <c r="I17" s="11">
        <f t="shared" si="20"/>
        <v>6.7133088065674008E-3</v>
      </c>
      <c r="J17" s="11">
        <f t="shared" si="20"/>
        <v>4.4613193651415386E-3</v>
      </c>
      <c r="K17" s="11">
        <f t="shared" si="20"/>
        <v>2.6240544131670928E-3</v>
      </c>
      <c r="L17" s="11">
        <f t="shared" si="20"/>
        <v>1.6171249888719255E-3</v>
      </c>
      <c r="M17" s="11">
        <f t="shared" si="20"/>
        <v>1.3127422634386556E-3</v>
      </c>
      <c r="N17" s="11">
        <f t="shared" si="20"/>
        <v>1.6171249888719227E-3</v>
      </c>
      <c r="O17" s="11">
        <f t="shared" si="20"/>
        <v>2.6240544131670893E-3</v>
      </c>
      <c r="P17" s="11">
        <f t="shared" si="20"/>
        <v>4.4613193651415368E-3</v>
      </c>
      <c r="Q17" s="11">
        <f t="shared" si="20"/>
        <v>6.713308806567393E-3</v>
      </c>
      <c r="R17" s="11">
        <f t="shared" si="20"/>
        <v>8.1409456286088006E-3</v>
      </c>
      <c r="S17" s="11">
        <f t="shared" si="20"/>
        <v>8.7055593423955926E-3</v>
      </c>
      <c r="T17" s="11">
        <f t="shared" si="20"/>
        <v>9.1731786702082731E-3</v>
      </c>
      <c r="U17" s="11">
        <f t="shared" si="20"/>
        <v>8.0431159691945909E-3</v>
      </c>
      <c r="V17" s="11">
        <f t="shared" si="20"/>
        <v>5.5150037774015616E-3</v>
      </c>
      <c r="W17" s="12">
        <f t="shared" si="20"/>
        <v>3.236310867398309E-3</v>
      </c>
      <c r="X17" s="5">
        <v>0.40000000000000013</v>
      </c>
      <c r="Y17" s="28">
        <f t="shared" si="14"/>
        <v>-2.3206459180846428</v>
      </c>
      <c r="Z17" s="32">
        <f t="shared" si="15"/>
        <v>-2.4899497684221545</v>
      </c>
      <c r="AA17" s="33">
        <f t="shared" si="5"/>
        <v>-2.2584541857615799</v>
      </c>
      <c r="AB17" s="33">
        <f t="shared" si="5"/>
        <v>-2.0945756694028677</v>
      </c>
      <c r="AC17" s="33">
        <f t="shared" si="5"/>
        <v>-2.0374801474572077</v>
      </c>
      <c r="AD17" s="33">
        <f t="shared" si="5"/>
        <v>-2.0602033197204799</v>
      </c>
      <c r="AE17" s="33">
        <f t="shared" si="5"/>
        <v>-2.0893251457945778</v>
      </c>
      <c r="AF17" s="33">
        <f t="shared" si="5"/>
        <v>-2.1730633751741428</v>
      </c>
      <c r="AG17" s="33">
        <f t="shared" si="5"/>
        <v>-2.3505366865198329</v>
      </c>
      <c r="AH17" s="33">
        <f t="shared" si="5"/>
        <v>-2.5810271635443969</v>
      </c>
      <c r="AI17" s="33">
        <f t="shared" si="5"/>
        <v>-2.7912564118316485</v>
      </c>
      <c r="AJ17" s="33">
        <f t="shared" si="5"/>
        <v>-2.8818205325197108</v>
      </c>
      <c r="AK17" s="33">
        <f t="shared" si="5"/>
        <v>-2.791256411831649</v>
      </c>
      <c r="AL17" s="33">
        <f t="shared" si="5"/>
        <v>-2.5810271635443978</v>
      </c>
      <c r="AM17" s="33">
        <f t="shared" si="5"/>
        <v>-2.3505366865198334</v>
      </c>
      <c r="AN17" s="33">
        <f t="shared" si="5"/>
        <v>-2.1730633751741433</v>
      </c>
      <c r="AO17" s="33">
        <f t="shared" si="6"/>
        <v>-2.0893251457945783</v>
      </c>
      <c r="AP17" s="33">
        <f t="shared" si="7"/>
        <v>-2.0602033197204803</v>
      </c>
      <c r="AQ17" s="33">
        <f t="shared" si="8"/>
        <v>-2.0374801474572077</v>
      </c>
      <c r="AR17" s="33">
        <f t="shared" si="9"/>
        <v>-2.0945756694028677</v>
      </c>
      <c r="AS17" s="33">
        <f t="shared" si="10"/>
        <v>-2.2584541857615799</v>
      </c>
      <c r="AT17" s="34">
        <f t="shared" si="11"/>
        <v>-2.4899497684221537</v>
      </c>
    </row>
    <row r="18" spans="1:46" ht="23.25" customHeight="1" x14ac:dyDescent="0.3">
      <c r="A18" s="5">
        <v>0.30000000000000016</v>
      </c>
      <c r="B18" s="2">
        <f t="shared" si="12"/>
        <v>2.624602236469013E-2</v>
      </c>
      <c r="C18" s="10">
        <f t="shared" ref="C18:W18" si="21">IFERROR(C44^2/(2*$D$2),"")</f>
        <v>7.8172330974202644E-3</v>
      </c>
      <c r="D18" s="11">
        <f t="shared" si="21"/>
        <v>1.7594514915424155E-2</v>
      </c>
      <c r="E18" s="11">
        <f t="shared" si="21"/>
        <v>3.5254848877648869E-2</v>
      </c>
      <c r="F18" s="11">
        <f t="shared" si="21"/>
        <v>5.1008374281156385E-2</v>
      </c>
      <c r="G18" s="11">
        <f t="shared" si="21"/>
        <v>5.1782467978601456E-2</v>
      </c>
      <c r="H18" s="11">
        <f t="shared" si="21"/>
        <v>4.8500391659205888E-2</v>
      </c>
      <c r="I18" s="11">
        <f t="shared" si="21"/>
        <v>3.3036435205174887E-2</v>
      </c>
      <c r="J18" s="11">
        <f t="shared" si="21"/>
        <v>1.6647937807652374E-2</v>
      </c>
      <c r="K18" s="11">
        <f t="shared" si="21"/>
        <v>7.8881063570744141E-3</v>
      </c>
      <c r="L18" s="11">
        <f t="shared" si="21"/>
        <v>4.3412994731518561E-3</v>
      </c>
      <c r="M18" s="11">
        <f t="shared" si="21"/>
        <v>3.4232503534717615E-3</v>
      </c>
      <c r="N18" s="11">
        <f t="shared" si="21"/>
        <v>4.3412994731518492E-3</v>
      </c>
      <c r="O18" s="11">
        <f t="shared" si="21"/>
        <v>7.8881063570744019E-3</v>
      </c>
      <c r="P18" s="11">
        <f t="shared" si="21"/>
        <v>1.6647937807652335E-2</v>
      </c>
      <c r="Q18" s="11">
        <f t="shared" si="21"/>
        <v>3.3036435205174797E-2</v>
      </c>
      <c r="R18" s="11">
        <f t="shared" si="21"/>
        <v>4.8500391659205853E-2</v>
      </c>
      <c r="S18" s="11">
        <f t="shared" si="21"/>
        <v>5.1782467978601442E-2</v>
      </c>
      <c r="T18" s="11">
        <f t="shared" si="21"/>
        <v>5.1008374281156323E-2</v>
      </c>
      <c r="U18" s="11">
        <f t="shared" si="21"/>
        <v>3.5254848877648869E-2</v>
      </c>
      <c r="V18" s="11">
        <f t="shared" si="21"/>
        <v>1.7594514915424173E-2</v>
      </c>
      <c r="W18" s="12">
        <f t="shared" si="21"/>
        <v>7.8172330974202852E-3</v>
      </c>
      <c r="X18" s="5">
        <v>0.30000000000000016</v>
      </c>
      <c r="Y18" s="28">
        <f t="shared" si="14"/>
        <v>-1.729963414493809</v>
      </c>
      <c r="Z18" s="32">
        <f t="shared" si="15"/>
        <v>-2.1069469378811769</v>
      </c>
      <c r="AA18" s="33">
        <f t="shared" si="5"/>
        <v>-1.7546227022563894</v>
      </c>
      <c r="AB18" s="33">
        <f t="shared" si="5"/>
        <v>-1.4527811426163206</v>
      </c>
      <c r="AC18" s="33">
        <f t="shared" si="5"/>
        <v>-1.2923585179111601</v>
      </c>
      <c r="AD18" s="33">
        <f t="shared" si="5"/>
        <v>-1.2858172547133195</v>
      </c>
      <c r="AE18" s="33">
        <f t="shared" si="5"/>
        <v>-1.3142547542895897</v>
      </c>
      <c r="AF18" s="33">
        <f t="shared" si="5"/>
        <v>-1.4810068213470036</v>
      </c>
      <c r="AG18" s="33">
        <f t="shared" si="5"/>
        <v>-1.7786395552041567</v>
      </c>
      <c r="AH18" s="33">
        <f t="shared" si="5"/>
        <v>-2.1030272423392677</v>
      </c>
      <c r="AI18" s="33">
        <f t="shared" si="5"/>
        <v>-2.3623802544627703</v>
      </c>
      <c r="AJ18" s="33">
        <f t="shared" si="5"/>
        <v>-2.4655613383276709</v>
      </c>
      <c r="AK18" s="33">
        <f t="shared" si="5"/>
        <v>-2.3623802544627708</v>
      </c>
      <c r="AL18" s="33">
        <f t="shared" si="5"/>
        <v>-2.1030272423392682</v>
      </c>
      <c r="AM18" s="33">
        <f t="shared" si="5"/>
        <v>-1.7786395552041576</v>
      </c>
      <c r="AN18" s="33">
        <f t="shared" si="5"/>
        <v>-1.4810068213470047</v>
      </c>
      <c r="AO18" s="33">
        <f t="shared" si="6"/>
        <v>-1.3142547542895902</v>
      </c>
      <c r="AP18" s="33">
        <f t="shared" si="7"/>
        <v>-1.2858172547133198</v>
      </c>
      <c r="AQ18" s="33">
        <f t="shared" si="8"/>
        <v>-1.2923585179111605</v>
      </c>
      <c r="AR18" s="33">
        <f t="shared" si="9"/>
        <v>-1.4527811426163206</v>
      </c>
      <c r="AS18" s="33">
        <f t="shared" si="10"/>
        <v>-1.7546227022563892</v>
      </c>
      <c r="AT18" s="34">
        <f t="shared" si="11"/>
        <v>-2.1069469378811756</v>
      </c>
    </row>
    <row r="19" spans="1:46" ht="23.25" customHeight="1" x14ac:dyDescent="0.3">
      <c r="A19" s="5">
        <v>0.20000000000000015</v>
      </c>
      <c r="B19" s="2">
        <f t="shared" si="12"/>
        <v>0.20754272405958929</v>
      </c>
      <c r="C19" s="10">
        <f t="shared" ref="C19:W19" si="22">IFERROR(C45^2/(2*$D$2),"")</f>
        <v>1.7593694722428908E-2</v>
      </c>
      <c r="D19" s="11">
        <f t="shared" si="22"/>
        <v>5.70318046880968E-2</v>
      </c>
      <c r="E19" s="11">
        <f t="shared" si="22"/>
        <v>0.19628996913249014</v>
      </c>
      <c r="F19" s="11">
        <f t="shared" si="22"/>
        <v>0.50860278758490107</v>
      </c>
      <c r="G19" s="11">
        <f t="shared" si="22"/>
        <v>0.61114567212311943</v>
      </c>
      <c r="H19" s="11">
        <f t="shared" si="22"/>
        <v>0.50226965427772741</v>
      </c>
      <c r="I19" s="11">
        <f t="shared" si="22"/>
        <v>0.19467341458363599</v>
      </c>
      <c r="J19" s="11">
        <f t="shared" si="22"/>
        <v>5.8405698557086237E-2</v>
      </c>
      <c r="K19" s="11">
        <f t="shared" si="22"/>
        <v>2.0100690530441209E-2</v>
      </c>
      <c r="L19" s="11">
        <f t="shared" si="22"/>
        <v>9.4917962262632063E-3</v>
      </c>
      <c r="M19" s="11">
        <f t="shared" si="22"/>
        <v>7.1868403989933886E-3</v>
      </c>
      <c r="N19" s="11">
        <f t="shared" si="22"/>
        <v>9.4917962262632063E-3</v>
      </c>
      <c r="O19" s="11">
        <f t="shared" si="22"/>
        <v>2.0100690530441143E-2</v>
      </c>
      <c r="P19" s="11">
        <f t="shared" si="22"/>
        <v>5.8405698557085994E-2</v>
      </c>
      <c r="Q19" s="11">
        <f t="shared" si="22"/>
        <v>0.19467341458363555</v>
      </c>
      <c r="R19" s="11">
        <f t="shared" si="22"/>
        <v>0.50226965427772741</v>
      </c>
      <c r="S19" s="11">
        <f t="shared" si="22"/>
        <v>0.61114567212311943</v>
      </c>
      <c r="T19" s="11">
        <f t="shared" si="22"/>
        <v>0.50860278758490218</v>
      </c>
      <c r="U19" s="11">
        <f t="shared" si="22"/>
        <v>0.1962899691324908</v>
      </c>
      <c r="V19" s="11">
        <f t="shared" si="22"/>
        <v>5.703180468809687E-2</v>
      </c>
      <c r="W19" s="12">
        <f t="shared" si="22"/>
        <v>1.7593694722428953E-2</v>
      </c>
      <c r="X19" s="5">
        <v>0.20000000000000015</v>
      </c>
      <c r="Y19" s="28">
        <f t="shared" si="14"/>
        <v>-1.071197814984264</v>
      </c>
      <c r="Z19" s="32">
        <f t="shared" si="15"/>
        <v>-1.7546429479748085</v>
      </c>
      <c r="AA19" s="33">
        <f t="shared" si="5"/>
        <v>-1.2438828855833794</v>
      </c>
      <c r="AB19" s="33">
        <f t="shared" si="5"/>
        <v>-0.70710189327679507</v>
      </c>
      <c r="AC19" s="33">
        <f t="shared" si="5"/>
        <v>-0.29362126384292353</v>
      </c>
      <c r="AD19" s="33">
        <f t="shared" si="5"/>
        <v>-0.21385525938298949</v>
      </c>
      <c r="AE19" s="33">
        <f t="shared" si="5"/>
        <v>-0.29906305990105753</v>
      </c>
      <c r="AF19" s="33">
        <f t="shared" si="5"/>
        <v>-0.71069335350291796</v>
      </c>
      <c r="AG19" s="33">
        <f t="shared" si="5"/>
        <v>-1.2335447773540453</v>
      </c>
      <c r="AH19" s="33">
        <f t="shared" si="5"/>
        <v>-1.696789022758171</v>
      </c>
      <c r="AI19" s="33">
        <f t="shared" si="5"/>
        <v>-2.0226515939649592</v>
      </c>
      <c r="AJ19" s="33">
        <f t="shared" si="5"/>
        <v>-2.1434619995854551</v>
      </c>
      <c r="AK19" s="33">
        <f t="shared" si="5"/>
        <v>-2.0226515939649592</v>
      </c>
      <c r="AL19" s="33">
        <f t="shared" si="5"/>
        <v>-1.6967890227581723</v>
      </c>
      <c r="AM19" s="33">
        <f t="shared" si="5"/>
        <v>-1.2335447773540471</v>
      </c>
      <c r="AN19" s="33">
        <f t="shared" si="5"/>
        <v>-0.71069335350291896</v>
      </c>
      <c r="AO19" s="33">
        <f t="shared" si="6"/>
        <v>-0.29906305990105753</v>
      </c>
      <c r="AP19" s="33">
        <f t="shared" si="7"/>
        <v>-0.21385525938298949</v>
      </c>
      <c r="AQ19" s="33">
        <f t="shared" si="8"/>
        <v>-0.29362126384292259</v>
      </c>
      <c r="AR19" s="33">
        <f t="shared" si="9"/>
        <v>-0.70710189327679362</v>
      </c>
      <c r="AS19" s="33">
        <f t="shared" si="10"/>
        <v>-1.243882885583379</v>
      </c>
      <c r="AT19" s="34">
        <f t="shared" si="11"/>
        <v>-1.7546429479748071</v>
      </c>
    </row>
    <row r="20" spans="1:46" ht="23.25" customHeight="1" x14ac:dyDescent="0.3">
      <c r="A20" s="5">
        <v>0.10000000000000014</v>
      </c>
      <c r="B20" s="2">
        <f t="shared" si="12"/>
        <v>6.3985812477198705</v>
      </c>
      <c r="C20" s="10">
        <f t="shared" ref="C20:W20" si="23">IFERROR(C46^2/(2*$D$2),"")</f>
        <v>3.2010277609750046E-2</v>
      </c>
      <c r="D20" s="11">
        <f t="shared" si="23"/>
        <v>0.14986637536630706</v>
      </c>
      <c r="E20" s="11">
        <f t="shared" si="23"/>
        <v>1.0900856897299283</v>
      </c>
      <c r="F20" s="11">
        <f t="shared" si="23"/>
        <v>12.450961360960687</v>
      </c>
      <c r="G20" s="11">
        <f t="shared" si="23"/>
        <v>39.69857826005827</v>
      </c>
      <c r="H20" s="11">
        <f t="shared" si="23"/>
        <v>12.446217811156464</v>
      </c>
      <c r="I20" s="11">
        <f t="shared" si="23"/>
        <v>1.0992500581703286</v>
      </c>
      <c r="J20" s="11">
        <f t="shared" si="23"/>
        <v>0.15781180391310734</v>
      </c>
      <c r="K20" s="11">
        <f t="shared" si="23"/>
        <v>3.8692482543452041E-2</v>
      </c>
      <c r="L20" s="11">
        <f t="shared" si="23"/>
        <v>1.5844050153040416E-2</v>
      </c>
      <c r="M20" s="11">
        <f t="shared" si="23"/>
        <v>1.1569862794623098E-2</v>
      </c>
      <c r="N20" s="11">
        <f t="shared" si="23"/>
        <v>1.5844050153040377E-2</v>
      </c>
      <c r="O20" s="11">
        <f t="shared" si="23"/>
        <v>3.8692482543451895E-2</v>
      </c>
      <c r="P20" s="11">
        <f t="shared" si="23"/>
        <v>0.15781180391310654</v>
      </c>
      <c r="Q20" s="11">
        <f t="shared" si="23"/>
        <v>1.0992500581703231</v>
      </c>
      <c r="R20" s="11">
        <f t="shared" si="23"/>
        <v>12.446217811156391</v>
      </c>
      <c r="S20" s="11">
        <f t="shared" si="23"/>
        <v>39.69857826005827</v>
      </c>
      <c r="T20" s="11">
        <f t="shared" si="23"/>
        <v>12.450961360960759</v>
      </c>
      <c r="U20" s="11">
        <f t="shared" si="23"/>
        <v>1.0900856897299338</v>
      </c>
      <c r="V20" s="11">
        <f t="shared" si="23"/>
        <v>0.14986637536630767</v>
      </c>
      <c r="W20" s="12">
        <f t="shared" si="23"/>
        <v>3.2010277609750122E-2</v>
      </c>
      <c r="X20" s="5">
        <v>0.10000000000000014</v>
      </c>
      <c r="Y20" s="28">
        <f t="shared" si="14"/>
        <v>-0.32706072303518824</v>
      </c>
      <c r="Z20" s="32">
        <f t="shared" si="15"/>
        <v>-1.4947105594122636</v>
      </c>
      <c r="AA20" s="33">
        <f t="shared" si="5"/>
        <v>-0.82429579631075989</v>
      </c>
      <c r="AB20" s="33">
        <f t="shared" si="5"/>
        <v>3.7460638412310683E-2</v>
      </c>
      <c r="AC20" s="33">
        <f t="shared" si="5"/>
        <v>1.0952028853788585</v>
      </c>
      <c r="AD20" s="33">
        <f t="shared" si="5"/>
        <v>1.5987749534918856</v>
      </c>
      <c r="AE20" s="33">
        <f t="shared" si="5"/>
        <v>1.0950373969502063</v>
      </c>
      <c r="AF20" s="33">
        <f t="shared" si="5"/>
        <v>4.1096497273824424E-2</v>
      </c>
      <c r="AG20" s="33">
        <f t="shared" si="5"/>
        <v>-0.80186051581225848</v>
      </c>
      <c r="AH20" s="33">
        <f t="shared" si="5"/>
        <v>-1.4123734046717795</v>
      </c>
      <c r="AI20" s="33">
        <f t="shared" si="5"/>
        <v>-1.8001337915420297</v>
      </c>
      <c r="AJ20" s="33">
        <f t="shared" si="5"/>
        <v>-1.9366717912549396</v>
      </c>
      <c r="AK20" s="33">
        <f t="shared" si="5"/>
        <v>-1.8001337915420306</v>
      </c>
      <c r="AL20" s="33">
        <f t="shared" si="5"/>
        <v>-1.4123734046717811</v>
      </c>
      <c r="AM20" s="33">
        <f t="shared" si="5"/>
        <v>-0.8018605158122607</v>
      </c>
      <c r="AN20" s="33">
        <f t="shared" si="5"/>
        <v>4.1096497273822231E-2</v>
      </c>
      <c r="AO20" s="33">
        <f t="shared" si="6"/>
        <v>1.0950373969502036</v>
      </c>
      <c r="AP20" s="33">
        <f t="shared" si="7"/>
        <v>1.5987749534918856</v>
      </c>
      <c r="AQ20" s="33">
        <f t="shared" si="8"/>
        <v>1.0952028853788611</v>
      </c>
      <c r="AR20" s="33">
        <f t="shared" si="9"/>
        <v>3.7460638412312897E-2</v>
      </c>
      <c r="AS20" s="33">
        <f t="shared" si="10"/>
        <v>-0.82429579631075811</v>
      </c>
      <c r="AT20" s="34">
        <f t="shared" si="11"/>
        <v>-1.4947105594122625</v>
      </c>
    </row>
    <row r="21" spans="1:46" ht="23.25" customHeight="1" x14ac:dyDescent="0.3">
      <c r="A21" s="5">
        <v>0</v>
      </c>
      <c r="B21" s="2">
        <f t="shared" si="12"/>
        <v>34.136185805801624</v>
      </c>
      <c r="C21" s="10">
        <f t="shared" ref="C21:W21" si="24">IFERROR(C47^2/(2*$D$2),"")</f>
        <v>4.0079929504588795E-2</v>
      </c>
      <c r="D21" s="11">
        <f t="shared" si="24"/>
        <v>0.22182662290497104</v>
      </c>
      <c r="E21" s="11">
        <f t="shared" si="24"/>
        <v>2.5013173913668219</v>
      </c>
      <c r="F21" s="11">
        <f t="shared" si="24"/>
        <v>159.29985994584371</v>
      </c>
      <c r="G21" s="11" t="str">
        <f t="shared" si="24"/>
        <v/>
      </c>
      <c r="H21" s="11">
        <f t="shared" si="24"/>
        <v>159.39418385947494</v>
      </c>
      <c r="I21" s="11">
        <f t="shared" si="24"/>
        <v>2.5267438765269374</v>
      </c>
      <c r="J21" s="11">
        <f t="shared" si="24"/>
        <v>0.23479083357145236</v>
      </c>
      <c r="K21" s="11">
        <f t="shared" si="24"/>
        <v>4.9177362024091897E-2</v>
      </c>
      <c r="L21" s="11">
        <f t="shared" si="24"/>
        <v>1.8962848340135442E-2</v>
      </c>
      <c r="M21" s="11">
        <f t="shared" si="24"/>
        <v>1.3644971115560286E-2</v>
      </c>
      <c r="N21" s="11">
        <f t="shared" si="24"/>
        <v>1.8962848340135407E-2</v>
      </c>
      <c r="O21" s="11">
        <f t="shared" si="24"/>
        <v>4.9177362024091668E-2</v>
      </c>
      <c r="P21" s="11">
        <f t="shared" si="24"/>
        <v>0.23479083357145097</v>
      </c>
      <c r="Q21" s="11">
        <f t="shared" si="24"/>
        <v>2.5267438765269157</v>
      </c>
      <c r="R21" s="11">
        <f t="shared" si="24"/>
        <v>159.39418385947295</v>
      </c>
      <c r="S21" s="11" t="str">
        <f t="shared" si="24"/>
        <v/>
      </c>
      <c r="T21" s="11">
        <f t="shared" si="24"/>
        <v>159.29985994584575</v>
      </c>
      <c r="U21" s="11">
        <f t="shared" si="24"/>
        <v>2.5013173913668352</v>
      </c>
      <c r="V21" s="11">
        <f t="shared" si="24"/>
        <v>0.22182662290497202</v>
      </c>
      <c r="W21" s="12">
        <f t="shared" si="24"/>
        <v>4.0079929504588906E-2</v>
      </c>
      <c r="X21" s="5">
        <v>0</v>
      </c>
      <c r="Y21" s="28">
        <f t="shared" si="14"/>
        <v>-0.15134792065830216</v>
      </c>
      <c r="Z21" s="32">
        <f t="shared" si="15"/>
        <v>-1.3970730510079516</v>
      </c>
      <c r="AA21" s="33">
        <f t="shared" si="5"/>
        <v>-0.65398633245707571</v>
      </c>
      <c r="AB21" s="33">
        <f t="shared" si="5"/>
        <v>0.39816880271551813</v>
      </c>
      <c r="AC21" s="33">
        <f t="shared" si="5"/>
        <v>2.2022153939758082</v>
      </c>
      <c r="AD21" s="33" t="str">
        <f t="shared" si="5"/>
        <v/>
      </c>
      <c r="AE21" s="33">
        <f t="shared" si="5"/>
        <v>2.2024724703610996</v>
      </c>
      <c r="AF21" s="33">
        <f t="shared" si="5"/>
        <v>0.40256122187701199</v>
      </c>
      <c r="AG21" s="33">
        <f t="shared" si="5"/>
        <v>-0.62931886230962486</v>
      </c>
      <c r="AH21" s="33">
        <f t="shared" si="5"/>
        <v>-1.308234771431126</v>
      </c>
      <c r="AI21" s="33">
        <f t="shared" si="5"/>
        <v>-1.7220964283115208</v>
      </c>
      <c r="AJ21" s="33">
        <f t="shared" si="5"/>
        <v>-1.8650273793320149</v>
      </c>
      <c r="AK21" s="33">
        <f t="shared" si="5"/>
        <v>-1.7220964283115214</v>
      </c>
      <c r="AL21" s="33">
        <f t="shared" si="5"/>
        <v>-1.308234771431128</v>
      </c>
      <c r="AM21" s="33">
        <f t="shared" si="5"/>
        <v>-0.62931886230962752</v>
      </c>
      <c r="AN21" s="33">
        <f t="shared" si="5"/>
        <v>0.40256122187700821</v>
      </c>
      <c r="AO21" s="33">
        <f t="shared" si="6"/>
        <v>2.2024724703610943</v>
      </c>
      <c r="AP21" s="33" t="str">
        <f t="shared" si="7"/>
        <v/>
      </c>
      <c r="AQ21" s="33">
        <f t="shared" si="8"/>
        <v>2.202215393975814</v>
      </c>
      <c r="AR21" s="33">
        <f t="shared" si="9"/>
        <v>0.39816880271552041</v>
      </c>
      <c r="AS21" s="33">
        <f t="shared" si="10"/>
        <v>-0.65398633245707383</v>
      </c>
      <c r="AT21" s="34">
        <f t="shared" si="11"/>
        <v>-1.3970730510079505</v>
      </c>
    </row>
    <row r="22" spans="1:46" ht="23.25" customHeight="1" x14ac:dyDescent="0.3">
      <c r="A22" s="5">
        <v>-0.1</v>
      </c>
      <c r="B22" s="2">
        <f t="shared" si="12"/>
        <v>6.3985812477199167</v>
      </c>
      <c r="C22" s="10">
        <f t="shared" ref="C22:W22" si="25">IFERROR(C48^2/(2*$D$2),"")</f>
        <v>3.2010277609750039E-2</v>
      </c>
      <c r="D22" s="11">
        <f t="shared" si="25"/>
        <v>0.14986637536630718</v>
      </c>
      <c r="E22" s="11">
        <f t="shared" si="25"/>
        <v>1.0900856897299309</v>
      </c>
      <c r="F22" s="11">
        <f t="shared" si="25"/>
        <v>12.450961360960767</v>
      </c>
      <c r="G22" s="11">
        <f t="shared" si="25"/>
        <v>39.698578260058603</v>
      </c>
      <c r="H22" s="11">
        <f t="shared" si="25"/>
        <v>12.446217811156542</v>
      </c>
      <c r="I22" s="11">
        <f t="shared" si="25"/>
        <v>1.0992500581703315</v>
      </c>
      <c r="J22" s="11">
        <f t="shared" si="25"/>
        <v>0.15781180391310742</v>
      </c>
      <c r="K22" s="11">
        <f t="shared" si="25"/>
        <v>3.8692482543452048E-2</v>
      </c>
      <c r="L22" s="11">
        <f t="shared" si="25"/>
        <v>1.5844050153040422E-2</v>
      </c>
      <c r="M22" s="11">
        <f t="shared" si="25"/>
        <v>1.1569862794623098E-2</v>
      </c>
      <c r="N22" s="11">
        <f t="shared" si="25"/>
        <v>1.5844050153040391E-2</v>
      </c>
      <c r="O22" s="11">
        <f t="shared" si="25"/>
        <v>3.8692482543451916E-2</v>
      </c>
      <c r="P22" s="11">
        <f t="shared" si="25"/>
        <v>0.15781180391310665</v>
      </c>
      <c r="Q22" s="11">
        <f t="shared" si="25"/>
        <v>1.099250058170324</v>
      </c>
      <c r="R22" s="11">
        <f t="shared" si="25"/>
        <v>12.446217811156465</v>
      </c>
      <c r="S22" s="11">
        <f t="shared" si="25"/>
        <v>39.698578260058603</v>
      </c>
      <c r="T22" s="11">
        <f t="shared" si="25"/>
        <v>12.450961360960816</v>
      </c>
      <c r="U22" s="11">
        <f t="shared" si="25"/>
        <v>1.0900856897299338</v>
      </c>
      <c r="V22" s="11">
        <f t="shared" si="25"/>
        <v>0.14986637536630773</v>
      </c>
      <c r="W22" s="12">
        <f t="shared" si="25"/>
        <v>3.2010277609750171E-2</v>
      </c>
      <c r="X22" s="5">
        <v>-0.1</v>
      </c>
      <c r="Y22" s="28">
        <f t="shared" si="14"/>
        <v>-0.32706072303518718</v>
      </c>
      <c r="Z22" s="32">
        <f t="shared" si="15"/>
        <v>-1.4947105594122636</v>
      </c>
      <c r="AA22" s="33">
        <f t="shared" si="5"/>
        <v>-0.82429579631075955</v>
      </c>
      <c r="AB22" s="33">
        <f t="shared" si="5"/>
        <v>3.7460638412311745E-2</v>
      </c>
      <c r="AC22" s="33">
        <f t="shared" si="5"/>
        <v>1.0952028853788613</v>
      </c>
      <c r="AD22" s="33">
        <f t="shared" si="5"/>
        <v>1.5987749534918891</v>
      </c>
      <c r="AE22" s="33">
        <f t="shared" si="5"/>
        <v>1.095037396950209</v>
      </c>
      <c r="AF22" s="33">
        <f t="shared" si="5"/>
        <v>4.1096497273825569E-2</v>
      </c>
      <c r="AG22" s="33">
        <f t="shared" si="5"/>
        <v>-0.80186051581225826</v>
      </c>
      <c r="AH22" s="33">
        <f t="shared" si="5"/>
        <v>-1.4123734046717793</v>
      </c>
      <c r="AI22" s="33">
        <f t="shared" si="5"/>
        <v>-1.8001337915420295</v>
      </c>
      <c r="AJ22" s="33">
        <f t="shared" si="5"/>
        <v>-1.9366717912549396</v>
      </c>
      <c r="AK22" s="33">
        <f t="shared" si="5"/>
        <v>-1.8001337915420303</v>
      </c>
      <c r="AL22" s="33">
        <f t="shared" si="5"/>
        <v>-1.4123734046717809</v>
      </c>
      <c r="AM22" s="33">
        <f t="shared" si="5"/>
        <v>-0.80186051581226037</v>
      </c>
      <c r="AN22" s="33">
        <f t="shared" si="5"/>
        <v>4.1096497273822585E-2</v>
      </c>
      <c r="AO22" s="33">
        <f t="shared" si="6"/>
        <v>1.0950373969502063</v>
      </c>
      <c r="AP22" s="33">
        <f t="shared" si="7"/>
        <v>1.5987749534918891</v>
      </c>
      <c r="AQ22" s="33">
        <f t="shared" si="8"/>
        <v>1.0952028853788631</v>
      </c>
      <c r="AR22" s="33">
        <f t="shared" si="9"/>
        <v>3.7460638412312897E-2</v>
      </c>
      <c r="AS22" s="33">
        <f t="shared" si="10"/>
        <v>-0.82429579631075789</v>
      </c>
      <c r="AT22" s="34">
        <f t="shared" si="11"/>
        <v>-1.4947105594122618</v>
      </c>
    </row>
    <row r="23" spans="1:46" ht="23.25" customHeight="1" x14ac:dyDescent="0.3">
      <c r="A23" s="5">
        <v>-0.2</v>
      </c>
      <c r="B23" s="2">
        <f t="shared" si="12"/>
        <v>0.20754272405958993</v>
      </c>
      <c r="C23" s="10">
        <f t="shared" ref="C23:W23" si="26">IFERROR(C49^2/(2*$D$2),"")</f>
        <v>1.759369472242894E-2</v>
      </c>
      <c r="D23" s="11">
        <f t="shared" si="26"/>
        <v>5.7031804688096842E-2</v>
      </c>
      <c r="E23" s="11">
        <f t="shared" si="26"/>
        <v>0.19628996913249089</v>
      </c>
      <c r="F23" s="11">
        <f t="shared" si="26"/>
        <v>0.50860278758490352</v>
      </c>
      <c r="G23" s="11">
        <f t="shared" si="26"/>
        <v>0.61114567212312154</v>
      </c>
      <c r="H23" s="11">
        <f t="shared" si="26"/>
        <v>0.5022696542777294</v>
      </c>
      <c r="I23" s="11">
        <f t="shared" si="26"/>
        <v>0.19467341458363654</v>
      </c>
      <c r="J23" s="11">
        <f t="shared" si="26"/>
        <v>5.8405698557086286E-2</v>
      </c>
      <c r="K23" s="11">
        <f t="shared" si="26"/>
        <v>2.010069053044124E-2</v>
      </c>
      <c r="L23" s="11">
        <f t="shared" si="26"/>
        <v>9.491796226263222E-3</v>
      </c>
      <c r="M23" s="11">
        <f t="shared" si="26"/>
        <v>7.1868403989933912E-3</v>
      </c>
      <c r="N23" s="11">
        <f t="shared" si="26"/>
        <v>9.4917962262632081E-3</v>
      </c>
      <c r="O23" s="11">
        <f t="shared" si="26"/>
        <v>2.0100690530441161E-2</v>
      </c>
      <c r="P23" s="11">
        <f t="shared" si="26"/>
        <v>5.8405698557086154E-2</v>
      </c>
      <c r="Q23" s="11">
        <f t="shared" si="26"/>
        <v>0.19467341458363624</v>
      </c>
      <c r="R23" s="11">
        <f t="shared" si="26"/>
        <v>0.50226965427772841</v>
      </c>
      <c r="S23" s="11">
        <f t="shared" si="26"/>
        <v>0.61114567212312154</v>
      </c>
      <c r="T23" s="11">
        <f t="shared" si="26"/>
        <v>0.50860278758490352</v>
      </c>
      <c r="U23" s="11">
        <f t="shared" si="26"/>
        <v>0.19628996913249103</v>
      </c>
      <c r="V23" s="11">
        <f t="shared" si="26"/>
        <v>5.7031804688097057E-2</v>
      </c>
      <c r="W23" s="12">
        <f t="shared" si="26"/>
        <v>1.7593694722428978E-2</v>
      </c>
      <c r="X23" s="5">
        <v>-0.2</v>
      </c>
      <c r="Y23" s="28">
        <f t="shared" si="14"/>
        <v>-1.0711978149842631</v>
      </c>
      <c r="Z23" s="32">
        <f t="shared" si="15"/>
        <v>-1.7546429479748076</v>
      </c>
      <c r="AA23" s="33">
        <f t="shared" si="5"/>
        <v>-1.243882885583379</v>
      </c>
      <c r="AB23" s="33">
        <f t="shared" si="5"/>
        <v>-0.7071018932767934</v>
      </c>
      <c r="AC23" s="33">
        <f t="shared" si="5"/>
        <v>-0.29362126384292148</v>
      </c>
      <c r="AD23" s="33">
        <f t="shared" si="5"/>
        <v>-0.21385525938298799</v>
      </c>
      <c r="AE23" s="33">
        <f t="shared" si="5"/>
        <v>-0.29906305990105581</v>
      </c>
      <c r="AF23" s="33">
        <f t="shared" si="5"/>
        <v>-0.71069335350291674</v>
      </c>
      <c r="AG23" s="33">
        <f t="shared" si="5"/>
        <v>-1.2335447773540449</v>
      </c>
      <c r="AH23" s="33">
        <f t="shared" si="5"/>
        <v>-1.6967890227581703</v>
      </c>
      <c r="AI23" s="33">
        <f t="shared" si="5"/>
        <v>-2.0226515939649583</v>
      </c>
      <c r="AJ23" s="33">
        <f t="shared" si="5"/>
        <v>-2.1434619995854547</v>
      </c>
      <c r="AK23" s="33">
        <f t="shared" si="5"/>
        <v>-2.0226515939649592</v>
      </c>
      <c r="AL23" s="33">
        <f t="shared" si="5"/>
        <v>-1.6967890227581719</v>
      </c>
      <c r="AM23" s="33">
        <f t="shared" si="5"/>
        <v>-1.2335447773540458</v>
      </c>
      <c r="AN23" s="33">
        <f t="shared" si="5"/>
        <v>-0.7106933535029174</v>
      </c>
      <c r="AO23" s="33">
        <f t="shared" si="6"/>
        <v>-0.29906305990105664</v>
      </c>
      <c r="AP23" s="33">
        <f t="shared" si="7"/>
        <v>-0.21385525938298799</v>
      </c>
      <c r="AQ23" s="33">
        <f t="shared" si="8"/>
        <v>-0.29362126384292148</v>
      </c>
      <c r="AR23" s="33">
        <f t="shared" si="9"/>
        <v>-0.70710189327679307</v>
      </c>
      <c r="AS23" s="33">
        <f t="shared" si="10"/>
        <v>-1.2438828855833775</v>
      </c>
      <c r="AT23" s="34">
        <f t="shared" si="11"/>
        <v>-1.7546429479748067</v>
      </c>
    </row>
    <row r="24" spans="1:46" ht="23.25" customHeight="1" x14ac:dyDescent="0.3">
      <c r="A24" s="5">
        <v>-0.30000000000000004</v>
      </c>
      <c r="B24" s="2">
        <f t="shared" si="12"/>
        <v>2.6246022364690175E-2</v>
      </c>
      <c r="C24" s="10">
        <f t="shared" ref="C24:W24" si="27">IFERROR(C50^2/(2*$D$2),"")</f>
        <v>7.81723309742028E-3</v>
      </c>
      <c r="D24" s="11">
        <f t="shared" si="27"/>
        <v>1.7594514915424176E-2</v>
      </c>
      <c r="E24" s="11">
        <f t="shared" si="27"/>
        <v>3.525484887764891E-2</v>
      </c>
      <c r="F24" s="11">
        <f t="shared" si="27"/>
        <v>5.1008374281156489E-2</v>
      </c>
      <c r="G24" s="11">
        <f t="shared" si="27"/>
        <v>5.1782467978601608E-2</v>
      </c>
      <c r="H24" s="11">
        <f t="shared" si="27"/>
        <v>4.8500391659205992E-2</v>
      </c>
      <c r="I24" s="11">
        <f t="shared" si="27"/>
        <v>3.3036435205174935E-2</v>
      </c>
      <c r="J24" s="11">
        <f t="shared" si="27"/>
        <v>1.6647937807652387E-2</v>
      </c>
      <c r="K24" s="11">
        <f t="shared" si="27"/>
        <v>7.8881063570744245E-3</v>
      </c>
      <c r="L24" s="11">
        <f t="shared" si="27"/>
        <v>4.3412994731518587E-3</v>
      </c>
      <c r="M24" s="11">
        <f t="shared" si="27"/>
        <v>3.4232503534717671E-3</v>
      </c>
      <c r="N24" s="11">
        <f t="shared" si="27"/>
        <v>4.3412994731518587E-3</v>
      </c>
      <c r="O24" s="11">
        <f t="shared" si="27"/>
        <v>7.8881063570744019E-3</v>
      </c>
      <c r="P24" s="11">
        <f t="shared" si="27"/>
        <v>1.6647937807652346E-2</v>
      </c>
      <c r="Q24" s="11">
        <f t="shared" si="27"/>
        <v>3.3036435205174935E-2</v>
      </c>
      <c r="R24" s="11">
        <f t="shared" si="27"/>
        <v>4.850039165920593E-2</v>
      </c>
      <c r="S24" s="11">
        <f t="shared" si="27"/>
        <v>5.1782467978601601E-2</v>
      </c>
      <c r="T24" s="11">
        <f t="shared" si="27"/>
        <v>5.1008374281156475E-2</v>
      </c>
      <c r="U24" s="11">
        <f t="shared" si="27"/>
        <v>3.5254848877648931E-2</v>
      </c>
      <c r="V24" s="11">
        <f t="shared" si="27"/>
        <v>1.7594514915424218E-2</v>
      </c>
      <c r="W24" s="12">
        <f t="shared" si="27"/>
        <v>7.8172330974202852E-3</v>
      </c>
      <c r="X24" s="5">
        <v>-0.30000000000000004</v>
      </c>
      <c r="Y24" s="28">
        <f t="shared" si="14"/>
        <v>-1.7299634144938083</v>
      </c>
      <c r="Z24" s="32">
        <f t="shared" si="15"/>
        <v>-2.106946937881176</v>
      </c>
      <c r="AA24" s="33">
        <f t="shared" si="5"/>
        <v>-1.7546227022563889</v>
      </c>
      <c r="AB24" s="33">
        <f t="shared" si="5"/>
        <v>-1.45278114261632</v>
      </c>
      <c r="AC24" s="33">
        <f t="shared" si="5"/>
        <v>-1.2923585179111592</v>
      </c>
      <c r="AD24" s="33">
        <f t="shared" si="5"/>
        <v>-1.2858172547133182</v>
      </c>
      <c r="AE24" s="33">
        <f t="shared" si="5"/>
        <v>-1.3142547542895888</v>
      </c>
      <c r="AF24" s="33">
        <f t="shared" si="5"/>
        <v>-1.4810068213470029</v>
      </c>
      <c r="AG24" s="33">
        <f t="shared" si="5"/>
        <v>-1.7786395552041563</v>
      </c>
      <c r="AH24" s="33">
        <f t="shared" si="5"/>
        <v>-2.1030272423392673</v>
      </c>
      <c r="AI24" s="33">
        <f t="shared" si="5"/>
        <v>-2.3623802544627699</v>
      </c>
      <c r="AJ24" s="33">
        <f t="shared" si="5"/>
        <v>-2.46556133832767</v>
      </c>
      <c r="AK24" s="33">
        <f t="shared" si="5"/>
        <v>-2.3623802544627699</v>
      </c>
      <c r="AL24" s="33">
        <f t="shared" si="5"/>
        <v>-2.1030272423392682</v>
      </c>
      <c r="AM24" s="33">
        <f t="shared" si="5"/>
        <v>-1.7786395552041574</v>
      </c>
      <c r="AN24" s="33">
        <f t="shared" si="5"/>
        <v>-1.4810068213470029</v>
      </c>
      <c r="AO24" s="33">
        <f t="shared" si="6"/>
        <v>-1.3142547542895895</v>
      </c>
      <c r="AP24" s="33">
        <f t="shared" si="7"/>
        <v>-1.2858172547133184</v>
      </c>
      <c r="AQ24" s="33">
        <f t="shared" si="8"/>
        <v>-1.2923585179111592</v>
      </c>
      <c r="AR24" s="33">
        <f t="shared" si="9"/>
        <v>-1.4527811426163197</v>
      </c>
      <c r="AS24" s="33">
        <f t="shared" si="10"/>
        <v>-1.7546227022563881</v>
      </c>
      <c r="AT24" s="34">
        <f t="shared" si="11"/>
        <v>-2.1069469378811756</v>
      </c>
    </row>
    <row r="25" spans="1:46" ht="23.25" customHeight="1" x14ac:dyDescent="0.3">
      <c r="A25" s="5">
        <v>-0.4</v>
      </c>
      <c r="B25" s="2">
        <f t="shared" si="12"/>
        <v>5.6082183772070953E-3</v>
      </c>
      <c r="C25" s="10">
        <f t="shared" ref="C25:W25" si="28">IFERROR(C51^2/(2*$D$2),"")</f>
        <v>3.2363108673983099E-3</v>
      </c>
      <c r="D25" s="11">
        <f t="shared" si="28"/>
        <v>5.5150037774015616E-3</v>
      </c>
      <c r="E25" s="11">
        <f t="shared" si="28"/>
        <v>8.0431159691945996E-3</v>
      </c>
      <c r="F25" s="11">
        <f t="shared" si="28"/>
        <v>9.1731786702082801E-3</v>
      </c>
      <c r="G25" s="11">
        <f t="shared" si="28"/>
        <v>8.7055593423956083E-3</v>
      </c>
      <c r="H25" s="11">
        <f t="shared" si="28"/>
        <v>8.1409456286088179E-3</v>
      </c>
      <c r="I25" s="11">
        <f t="shared" si="28"/>
        <v>6.713308806567406E-3</v>
      </c>
      <c r="J25" s="11">
        <f t="shared" si="28"/>
        <v>4.4613193651415464E-3</v>
      </c>
      <c r="K25" s="11">
        <f t="shared" si="28"/>
        <v>2.6240544131670989E-3</v>
      </c>
      <c r="L25" s="11">
        <f t="shared" si="28"/>
        <v>1.617124988871927E-3</v>
      </c>
      <c r="M25" s="11">
        <f t="shared" si="28"/>
        <v>1.3127422634386565E-3</v>
      </c>
      <c r="N25" s="11">
        <f t="shared" si="28"/>
        <v>1.6171249888719248E-3</v>
      </c>
      <c r="O25" s="11">
        <f t="shared" si="28"/>
        <v>2.6240544131670919E-3</v>
      </c>
      <c r="P25" s="11">
        <f t="shared" si="28"/>
        <v>4.4613193651415412E-3</v>
      </c>
      <c r="Q25" s="11">
        <f t="shared" si="28"/>
        <v>6.713308806567406E-3</v>
      </c>
      <c r="R25" s="11">
        <f t="shared" si="28"/>
        <v>8.1409456286088248E-3</v>
      </c>
      <c r="S25" s="11">
        <f t="shared" si="28"/>
        <v>8.7055593423956083E-3</v>
      </c>
      <c r="T25" s="11">
        <f t="shared" si="28"/>
        <v>9.1731786702082801E-3</v>
      </c>
      <c r="U25" s="11">
        <f t="shared" si="28"/>
        <v>8.0431159691946065E-3</v>
      </c>
      <c r="V25" s="11">
        <f t="shared" si="28"/>
        <v>5.5150037774015729E-3</v>
      </c>
      <c r="W25" s="12">
        <f t="shared" si="28"/>
        <v>3.2363108673983112E-3</v>
      </c>
      <c r="X25" s="5">
        <v>-0.4</v>
      </c>
      <c r="Y25" s="28">
        <f t="shared" si="14"/>
        <v>-2.3206459180846415</v>
      </c>
      <c r="Z25" s="32">
        <f t="shared" si="15"/>
        <v>-2.4899497684221537</v>
      </c>
      <c r="AA25" s="33">
        <f t="shared" si="5"/>
        <v>-2.2584541857615799</v>
      </c>
      <c r="AB25" s="33">
        <f t="shared" si="5"/>
        <v>-2.0945756694028672</v>
      </c>
      <c r="AC25" s="33">
        <f t="shared" si="5"/>
        <v>-2.0374801474572073</v>
      </c>
      <c r="AD25" s="33">
        <f t="shared" si="5"/>
        <v>-2.0602033197204794</v>
      </c>
      <c r="AE25" s="33">
        <f t="shared" si="5"/>
        <v>-2.0893251457945774</v>
      </c>
      <c r="AF25" s="33">
        <f t="shared" si="5"/>
        <v>-2.1730633751741424</v>
      </c>
      <c r="AG25" s="33">
        <f t="shared" si="5"/>
        <v>-2.3505366865198325</v>
      </c>
      <c r="AH25" s="33">
        <f t="shared" si="5"/>
        <v>-2.581027163544396</v>
      </c>
      <c r="AI25" s="33">
        <f t="shared" si="5"/>
        <v>-2.7912564118316481</v>
      </c>
      <c r="AJ25" s="33">
        <f t="shared" si="5"/>
        <v>-2.8818205325197104</v>
      </c>
      <c r="AK25" s="33">
        <f t="shared" si="5"/>
        <v>-2.7912564118316485</v>
      </c>
      <c r="AL25" s="33">
        <f t="shared" si="5"/>
        <v>-2.5810271635443973</v>
      </c>
      <c r="AM25" s="33">
        <f t="shared" si="5"/>
        <v>-2.3505366865198329</v>
      </c>
      <c r="AN25" s="33">
        <f t="shared" si="5"/>
        <v>-2.1730633751741424</v>
      </c>
      <c r="AO25" s="33">
        <f t="shared" si="6"/>
        <v>-2.089325145794577</v>
      </c>
      <c r="AP25" s="33">
        <f t="shared" si="7"/>
        <v>-2.0602033197204794</v>
      </c>
      <c r="AQ25" s="33">
        <f t="shared" si="8"/>
        <v>-2.0374801474572073</v>
      </c>
      <c r="AR25" s="33">
        <f t="shared" si="9"/>
        <v>-2.0945756694028668</v>
      </c>
      <c r="AS25" s="33">
        <f t="shared" si="10"/>
        <v>-2.258454185761579</v>
      </c>
      <c r="AT25" s="34">
        <f t="shared" si="11"/>
        <v>-2.4899497684221537</v>
      </c>
    </row>
    <row r="26" spans="1:46" ht="23.25" customHeight="1" x14ac:dyDescent="0.3">
      <c r="A26" s="5">
        <v>-0.5</v>
      </c>
      <c r="B26" s="2">
        <f t="shared" si="12"/>
        <v>1.553836588743724E-3</v>
      </c>
      <c r="C26" s="10">
        <f t="shared" ref="C26:W26" si="29">IFERROR(C52^2/(2*$D$2),"")</f>
        <v>1.3593508035163852E-3</v>
      </c>
      <c r="D26" s="11">
        <f t="shared" si="29"/>
        <v>1.9110843464471704E-3</v>
      </c>
      <c r="E26" s="11">
        <f t="shared" si="29"/>
        <v>2.3214624420991484E-3</v>
      </c>
      <c r="F26" s="11">
        <f t="shared" si="29"/>
        <v>2.3564815311032427E-3</v>
      </c>
      <c r="G26" s="11">
        <f t="shared" si="29"/>
        <v>2.1248535845852048E-3</v>
      </c>
      <c r="H26" s="11">
        <f t="shared" si="29"/>
        <v>1.9003817139683586E-3</v>
      </c>
      <c r="I26" s="11">
        <f t="shared" si="29"/>
        <v>1.6239063358335923E-3</v>
      </c>
      <c r="J26" s="11">
        <f t="shared" si="29"/>
        <v>1.2083919582016253E-3</v>
      </c>
      <c r="K26" s="11">
        <f t="shared" si="29"/>
        <v>7.9037511889992556E-4</v>
      </c>
      <c r="L26" s="11">
        <f t="shared" si="29"/>
        <v>5.1086539223922146E-4</v>
      </c>
      <c r="M26" s="11">
        <f t="shared" si="29"/>
        <v>4.1626190983045383E-4</v>
      </c>
      <c r="N26" s="11">
        <f t="shared" si="29"/>
        <v>5.1086539223922092E-4</v>
      </c>
      <c r="O26" s="11">
        <f t="shared" si="29"/>
        <v>7.9037511889992458E-4</v>
      </c>
      <c r="P26" s="11">
        <f t="shared" si="29"/>
        <v>1.2083919582016264E-3</v>
      </c>
      <c r="Q26" s="11">
        <f t="shared" si="29"/>
        <v>1.623906335833591E-3</v>
      </c>
      <c r="R26" s="11">
        <f t="shared" si="29"/>
        <v>1.900381713968358E-3</v>
      </c>
      <c r="S26" s="11">
        <f t="shared" si="29"/>
        <v>2.1248535845852044E-3</v>
      </c>
      <c r="T26" s="11">
        <f t="shared" si="29"/>
        <v>2.3564815311032427E-3</v>
      </c>
      <c r="U26" s="11">
        <f t="shared" si="29"/>
        <v>2.3214624420991479E-3</v>
      </c>
      <c r="V26" s="11">
        <f t="shared" si="29"/>
        <v>1.9110843464471734E-3</v>
      </c>
      <c r="W26" s="12">
        <f t="shared" si="29"/>
        <v>1.3593508035163869E-3</v>
      </c>
      <c r="X26" s="5">
        <v>-0.5</v>
      </c>
      <c r="Y26" s="28">
        <f t="shared" si="14"/>
        <v>-2.860247729478369</v>
      </c>
      <c r="Z26" s="32">
        <f t="shared" si="15"/>
        <v>-2.8666684517508059</v>
      </c>
      <c r="AA26" s="33">
        <f t="shared" si="5"/>
        <v>-2.7187201447669671</v>
      </c>
      <c r="AB26" s="33">
        <f t="shared" si="5"/>
        <v>-2.6342383381968322</v>
      </c>
      <c r="AC26" s="33">
        <f t="shared" si="5"/>
        <v>-2.6277359596689882</v>
      </c>
      <c r="AD26" s="33">
        <f t="shared" si="5"/>
        <v>-2.6726709901301127</v>
      </c>
      <c r="AE26" s="33">
        <f t="shared" si="5"/>
        <v>-2.721159157141932</v>
      </c>
      <c r="AF26" s="33">
        <f t="shared" si="5"/>
        <v>-2.7894390237424509</v>
      </c>
      <c r="AG26" s="33">
        <f t="shared" si="5"/>
        <v>-2.9177921736009087</v>
      </c>
      <c r="AH26" s="33">
        <f t="shared" si="5"/>
        <v>-3.1021667398457153</v>
      </c>
      <c r="AI26" s="33">
        <f t="shared" si="5"/>
        <v>-3.2916935169079027</v>
      </c>
      <c r="AJ26" s="33">
        <f t="shared" si="5"/>
        <v>-3.3806333275405152</v>
      </c>
      <c r="AK26" s="33">
        <f t="shared" si="5"/>
        <v>-3.2916935169079031</v>
      </c>
      <c r="AL26" s="33">
        <f t="shared" si="5"/>
        <v>-3.1021667398457158</v>
      </c>
      <c r="AM26" s="33">
        <f t="shared" si="5"/>
        <v>-2.9177921736009083</v>
      </c>
      <c r="AN26" s="33">
        <f t="shared" si="5"/>
        <v>-2.7894390237424513</v>
      </c>
      <c r="AO26" s="33">
        <f t="shared" si="6"/>
        <v>-2.721159157141932</v>
      </c>
      <c r="AP26" s="33">
        <f t="shared" si="7"/>
        <v>-2.6726709901301127</v>
      </c>
      <c r="AQ26" s="33">
        <f t="shared" si="8"/>
        <v>-2.6277359596689882</v>
      </c>
      <c r="AR26" s="33">
        <f t="shared" si="9"/>
        <v>-2.6342383381968322</v>
      </c>
      <c r="AS26" s="33">
        <f t="shared" si="10"/>
        <v>-2.7187201447669662</v>
      </c>
      <c r="AT26" s="34">
        <f t="shared" si="11"/>
        <v>-2.8666684517508054</v>
      </c>
    </row>
    <row r="27" spans="1:46" ht="23.25" customHeight="1" x14ac:dyDescent="0.3">
      <c r="A27" s="5">
        <v>-0.6</v>
      </c>
      <c r="B27" s="2">
        <f t="shared" si="12"/>
        <v>5.0982493462110542E-4</v>
      </c>
      <c r="C27" s="10">
        <f t="shared" ref="C27:W27" si="30">IFERROR(C53^2/(2*$D$2),"")</f>
        <v>6.0273650698620094E-4</v>
      </c>
      <c r="D27" s="11">
        <f t="shared" si="30"/>
        <v>7.4459049708907644E-4</v>
      </c>
      <c r="E27" s="11">
        <f t="shared" si="30"/>
        <v>8.1087621453948522E-4</v>
      </c>
      <c r="F27" s="11">
        <f t="shared" si="30"/>
        <v>7.6906660337210716E-4</v>
      </c>
      <c r="G27" s="11">
        <f t="shared" si="30"/>
        <v>6.624295648610739E-4</v>
      </c>
      <c r="H27" s="11">
        <f t="shared" si="30"/>
        <v>5.5627384269884542E-4</v>
      </c>
      <c r="I27" s="11">
        <f t="shared" si="30"/>
        <v>4.5525537123749501E-4</v>
      </c>
      <c r="J27" s="11">
        <f t="shared" si="30"/>
        <v>3.3923125314042703E-4</v>
      </c>
      <c r="K27" s="11">
        <f t="shared" si="30"/>
        <v>2.2221688128609259E-4</v>
      </c>
      <c r="L27" s="11">
        <f t="shared" si="30"/>
        <v>1.3718440989064659E-4</v>
      </c>
      <c r="M27" s="11">
        <f t="shared" si="30"/>
        <v>1.0660133684031499E-4</v>
      </c>
      <c r="N27" s="11">
        <f t="shared" si="30"/>
        <v>1.3718440989064637E-4</v>
      </c>
      <c r="O27" s="11">
        <f t="shared" si="30"/>
        <v>2.2221688128609232E-4</v>
      </c>
      <c r="P27" s="11">
        <f t="shared" si="30"/>
        <v>3.3923125314042681E-4</v>
      </c>
      <c r="Q27" s="11">
        <f t="shared" si="30"/>
        <v>4.5525537123749485E-4</v>
      </c>
      <c r="R27" s="11">
        <f t="shared" si="30"/>
        <v>5.5627384269884531E-4</v>
      </c>
      <c r="S27" s="11">
        <f t="shared" si="30"/>
        <v>6.6242956486107368E-4</v>
      </c>
      <c r="T27" s="11">
        <f t="shared" si="30"/>
        <v>7.6906660337210781E-4</v>
      </c>
      <c r="U27" s="11">
        <f t="shared" si="30"/>
        <v>8.1087621453948522E-4</v>
      </c>
      <c r="V27" s="11">
        <f t="shared" si="30"/>
        <v>7.445904970890759E-4</v>
      </c>
      <c r="W27" s="12">
        <f t="shared" si="30"/>
        <v>6.0273650698620116E-4</v>
      </c>
      <c r="X27" s="5">
        <v>-0.6</v>
      </c>
      <c r="Y27" s="28">
        <f t="shared" si="14"/>
        <v>-3.3618946748157534</v>
      </c>
      <c r="Z27" s="32">
        <f t="shared" si="15"/>
        <v>-3.2198725030691779</v>
      </c>
      <c r="AA27" s="33">
        <f t="shared" ref="AA27:AN31" si="31">IFERROR(IF(AND(LOG(D27)&gt;-10,LOG(D27)&lt;10),LOG(D27),""),"")</f>
        <v>-3.128082510809155</v>
      </c>
      <c r="AB27" s="33">
        <f t="shared" si="31"/>
        <v>-3.0910454385700858</v>
      </c>
      <c r="AC27" s="33">
        <f t="shared" si="31"/>
        <v>-3.1140360474229754</v>
      </c>
      <c r="AD27" s="33">
        <f t="shared" si="31"/>
        <v>-3.1788602928151284</v>
      </c>
      <c r="AE27" s="33">
        <f t="shared" si="31"/>
        <v>-3.2547113611244876</v>
      </c>
      <c r="AF27" s="33">
        <f t="shared" si="31"/>
        <v>-3.341744921568091</v>
      </c>
      <c r="AG27" s="33">
        <f t="shared" si="31"/>
        <v>-3.4695041433222467</v>
      </c>
      <c r="AH27" s="33">
        <f t="shared" si="31"/>
        <v>-3.653222951826681</v>
      </c>
      <c r="AI27" s="33">
        <f t="shared" si="31"/>
        <v>-3.8626952405474348</v>
      </c>
      <c r="AJ27" s="33">
        <f t="shared" si="31"/>
        <v>-3.9722373489798821</v>
      </c>
      <c r="AK27" s="33">
        <f t="shared" si="31"/>
        <v>-3.8626952405474357</v>
      </c>
      <c r="AL27" s="33">
        <f t="shared" si="31"/>
        <v>-3.6532229518266819</v>
      </c>
      <c r="AM27" s="33">
        <f t="shared" si="31"/>
        <v>-3.4695041433222467</v>
      </c>
      <c r="AN27" s="33">
        <f t="shared" si="31"/>
        <v>-3.341744921568091</v>
      </c>
      <c r="AO27" s="33">
        <f t="shared" si="6"/>
        <v>-3.2547113611244876</v>
      </c>
      <c r="AP27" s="33">
        <f t="shared" si="7"/>
        <v>-3.1788602928151284</v>
      </c>
      <c r="AQ27" s="33">
        <f t="shared" si="8"/>
        <v>-3.1140360474229749</v>
      </c>
      <c r="AR27" s="33">
        <f t="shared" si="9"/>
        <v>-3.0910454385700858</v>
      </c>
      <c r="AS27" s="33">
        <f t="shared" si="10"/>
        <v>-3.1280825108091554</v>
      </c>
      <c r="AT27" s="34">
        <f t="shared" si="11"/>
        <v>-3.2198725030691775</v>
      </c>
    </row>
    <row r="28" spans="1:46" ht="23.25" customHeight="1" x14ac:dyDescent="0.3">
      <c r="A28" s="5">
        <v>-0.7</v>
      </c>
      <c r="B28" s="2">
        <f t="shared" si="12"/>
        <v>1.9390374412064793E-4</v>
      </c>
      <c r="C28" s="10">
        <f t="shared" ref="C28:W28" si="32">IFERROR(C54^2/(2*$D$2),"")</f>
        <v>2.8607611213218409E-4</v>
      </c>
      <c r="D28" s="11">
        <f t="shared" si="32"/>
        <v>3.2408962799789984E-4</v>
      </c>
      <c r="E28" s="11">
        <f t="shared" si="32"/>
        <v>3.2986649719753E-4</v>
      </c>
      <c r="F28" s="11">
        <f t="shared" si="32"/>
        <v>2.998199618480012E-4</v>
      </c>
      <c r="G28" s="11">
        <f t="shared" si="32"/>
        <v>2.4896959323536712E-4</v>
      </c>
      <c r="H28" s="11">
        <f t="shared" si="32"/>
        <v>1.9648018231510473E-4</v>
      </c>
      <c r="I28" s="11">
        <f t="shared" si="32"/>
        <v>1.4846851958176465E-4</v>
      </c>
      <c r="J28" s="11">
        <f t="shared" si="32"/>
        <v>1.0241534735195719E-4</v>
      </c>
      <c r="K28" s="11">
        <f t="shared" si="32"/>
        <v>6.0305963415901031E-5</v>
      </c>
      <c r="L28" s="11">
        <f t="shared" si="32"/>
        <v>3.0010021505251897E-5</v>
      </c>
      <c r="M28" s="11">
        <f t="shared" si="32"/>
        <v>1.8974973371681855E-5</v>
      </c>
      <c r="N28" s="11">
        <f t="shared" si="32"/>
        <v>3.0010021505251897E-5</v>
      </c>
      <c r="O28" s="11">
        <f t="shared" si="32"/>
        <v>6.0305963415900869E-5</v>
      </c>
      <c r="P28" s="11">
        <f t="shared" si="32"/>
        <v>1.0241534735195719E-4</v>
      </c>
      <c r="Q28" s="11">
        <f t="shared" si="32"/>
        <v>1.4846851958176448E-4</v>
      </c>
      <c r="R28" s="11">
        <f t="shared" si="32"/>
        <v>1.9648018231510457E-4</v>
      </c>
      <c r="S28" s="11">
        <f t="shared" si="32"/>
        <v>2.4896959323536701E-4</v>
      </c>
      <c r="T28" s="11">
        <f t="shared" si="32"/>
        <v>2.9981996184800142E-4</v>
      </c>
      <c r="U28" s="11">
        <f t="shared" si="32"/>
        <v>3.2986649719753011E-4</v>
      </c>
      <c r="V28" s="11">
        <f t="shared" si="32"/>
        <v>3.2408962799789989E-4</v>
      </c>
      <c r="W28" s="12">
        <f t="shared" si="32"/>
        <v>2.8607611213218458E-4</v>
      </c>
      <c r="X28" s="5">
        <v>-0.7</v>
      </c>
      <c r="Y28" s="28">
        <f t="shared" si="14"/>
        <v>-3.8351878935903687</v>
      </c>
      <c r="Z28" s="32">
        <f t="shared" si="15"/>
        <v>-3.5435184050479496</v>
      </c>
      <c r="AA28" s="33">
        <f t="shared" si="31"/>
        <v>-3.4893348676884242</v>
      </c>
      <c r="AB28" s="33">
        <f t="shared" si="31"/>
        <v>-3.4816617912176255</v>
      </c>
      <c r="AC28" s="33">
        <f t="shared" si="31"/>
        <v>-3.5231394554376063</v>
      </c>
      <c r="AD28" s="33">
        <f t="shared" si="31"/>
        <v>-3.6038536902394278</v>
      </c>
      <c r="AE28" s="33">
        <f t="shared" si="31"/>
        <v>-3.706681247554362</v>
      </c>
      <c r="AF28" s="33">
        <f t="shared" si="31"/>
        <v>-3.8283656219108595</v>
      </c>
      <c r="AG28" s="33">
        <f t="shared" si="31"/>
        <v>-3.989634957707521</v>
      </c>
      <c r="AH28" s="33">
        <f t="shared" si="31"/>
        <v>-4.2196397400893098</v>
      </c>
      <c r="AI28" s="33">
        <f t="shared" si="31"/>
        <v>-4.5227336933585898</v>
      </c>
      <c r="AJ28" s="33">
        <f t="shared" si="31"/>
        <v>-4.7218188248943926</v>
      </c>
      <c r="AK28" s="33">
        <f t="shared" si="31"/>
        <v>-4.5227336933585898</v>
      </c>
      <c r="AL28" s="33">
        <f t="shared" si="31"/>
        <v>-4.2196397400893106</v>
      </c>
      <c r="AM28" s="33">
        <f t="shared" si="31"/>
        <v>-3.989634957707521</v>
      </c>
      <c r="AN28" s="33">
        <f t="shared" si="31"/>
        <v>-3.8283656219108599</v>
      </c>
      <c r="AO28" s="33">
        <f t="shared" si="6"/>
        <v>-3.7066812475543625</v>
      </c>
      <c r="AP28" s="33">
        <f t="shared" si="7"/>
        <v>-3.6038536902394283</v>
      </c>
      <c r="AQ28" s="33">
        <f t="shared" si="8"/>
        <v>-3.5231394554376063</v>
      </c>
      <c r="AR28" s="33">
        <f t="shared" si="9"/>
        <v>-3.4816617912176255</v>
      </c>
      <c r="AS28" s="33">
        <f t="shared" si="10"/>
        <v>-3.4893348676884242</v>
      </c>
      <c r="AT28" s="34">
        <f t="shared" si="11"/>
        <v>-3.5435184050479487</v>
      </c>
    </row>
    <row r="29" spans="1:46" ht="23.25" customHeight="1" x14ac:dyDescent="0.3">
      <c r="A29" s="5">
        <v>-0.79999999999999993</v>
      </c>
      <c r="B29" s="2">
        <f t="shared" si="12"/>
        <v>8.5695276613493462E-5</v>
      </c>
      <c r="C29" s="10">
        <f t="shared" ref="C29:W29" si="33">IFERROR(C55^2/(2*$D$2),"")</f>
        <v>1.4556499159131187E-4</v>
      </c>
      <c r="D29" s="11">
        <f t="shared" si="33"/>
        <v>1.5565780889243246E-4</v>
      </c>
      <c r="E29" s="11">
        <f t="shared" si="33"/>
        <v>1.5196723625338258E-4</v>
      </c>
      <c r="F29" s="11">
        <f t="shared" si="33"/>
        <v>1.3477904261814311E-4</v>
      </c>
      <c r="G29" s="11">
        <f t="shared" si="33"/>
        <v>1.0958974039910232E-4</v>
      </c>
      <c r="H29" s="11">
        <f t="shared" si="33"/>
        <v>8.3003348897589034E-5</v>
      </c>
      <c r="I29" s="11">
        <f t="shared" si="33"/>
        <v>5.8446826515925561E-5</v>
      </c>
      <c r="J29" s="11">
        <f t="shared" si="33"/>
        <v>3.6551343245249372E-5</v>
      </c>
      <c r="K29" s="11">
        <f t="shared" si="33"/>
        <v>1.8179102289905058E-5</v>
      </c>
      <c r="L29" s="11">
        <f t="shared" si="33"/>
        <v>5.5516679207461922E-6</v>
      </c>
      <c r="M29" s="11">
        <f t="shared" si="33"/>
        <v>1.0185916357881376E-6</v>
      </c>
      <c r="N29" s="11">
        <f t="shared" si="33"/>
        <v>5.5516679207461778E-6</v>
      </c>
      <c r="O29" s="11">
        <f t="shared" si="33"/>
        <v>1.8179102289905025E-5</v>
      </c>
      <c r="P29" s="11">
        <f t="shared" si="33"/>
        <v>3.6551343245249345E-5</v>
      </c>
      <c r="Q29" s="11">
        <f t="shared" si="33"/>
        <v>5.844682651592552E-5</v>
      </c>
      <c r="R29" s="11">
        <f t="shared" si="33"/>
        <v>8.3003348897588993E-5</v>
      </c>
      <c r="S29" s="11">
        <f t="shared" si="33"/>
        <v>1.0958974039910224E-4</v>
      </c>
      <c r="T29" s="11">
        <f t="shared" si="33"/>
        <v>1.3477904261814322E-4</v>
      </c>
      <c r="U29" s="11">
        <f t="shared" si="33"/>
        <v>1.5196723625338258E-4</v>
      </c>
      <c r="V29" s="11">
        <f t="shared" si="33"/>
        <v>1.556578088924323E-4</v>
      </c>
      <c r="W29" s="12">
        <f t="shared" si="33"/>
        <v>1.4556499159131193E-4</v>
      </c>
      <c r="X29" s="5">
        <v>-0.79999999999999993</v>
      </c>
      <c r="Y29" s="28">
        <f t="shared" si="14"/>
        <v>-4.289226100806153</v>
      </c>
      <c r="Z29" s="32">
        <f t="shared" si="15"/>
        <v>-3.8369430603721879</v>
      </c>
      <c r="AA29" s="33">
        <f t="shared" si="31"/>
        <v>-3.807829087163769</v>
      </c>
      <c r="AB29" s="33">
        <f t="shared" si="31"/>
        <v>-3.8182500347403097</v>
      </c>
      <c r="AC29" s="33">
        <f t="shared" si="31"/>
        <v>-3.8703776328963113</v>
      </c>
      <c r="AD29" s="33">
        <f t="shared" si="31"/>
        <v>-3.9602301018426784</v>
      </c>
      <c r="AE29" s="33">
        <f t="shared" si="31"/>
        <v>-4.080904384992567</v>
      </c>
      <c r="AF29" s="33">
        <f t="shared" si="31"/>
        <v>-4.2332390647252041</v>
      </c>
      <c r="AG29" s="33">
        <f t="shared" si="31"/>
        <v>-4.4370966582880538</v>
      </c>
      <c r="AH29" s="33">
        <f t="shared" si="31"/>
        <v>-4.74042756666777</v>
      </c>
      <c r="AI29" s="33">
        <f t="shared" si="31"/>
        <v>-5.2555765195886384</v>
      </c>
      <c r="AJ29" s="33">
        <f t="shared" si="31"/>
        <v>-5.9919998943742243</v>
      </c>
      <c r="AK29" s="33">
        <f t="shared" si="31"/>
        <v>-5.2555765195886393</v>
      </c>
      <c r="AL29" s="33">
        <f t="shared" si="31"/>
        <v>-4.7404275666677709</v>
      </c>
      <c r="AM29" s="33">
        <f t="shared" si="31"/>
        <v>-4.4370966582880547</v>
      </c>
      <c r="AN29" s="33">
        <f t="shared" si="31"/>
        <v>-4.2332390647252041</v>
      </c>
      <c r="AO29" s="33">
        <f t="shared" si="6"/>
        <v>-4.080904384992567</v>
      </c>
      <c r="AP29" s="33">
        <f t="shared" si="7"/>
        <v>-3.9602301018426789</v>
      </c>
      <c r="AQ29" s="33">
        <f t="shared" si="8"/>
        <v>-3.8703776328963109</v>
      </c>
      <c r="AR29" s="33">
        <f t="shared" si="9"/>
        <v>-3.8182500347403097</v>
      </c>
      <c r="AS29" s="33">
        <f t="shared" si="10"/>
        <v>-3.8078290871637694</v>
      </c>
      <c r="AT29" s="34">
        <f t="shared" si="11"/>
        <v>-3.8369430603721875</v>
      </c>
    </row>
    <row r="30" spans="1:46" ht="23.25" customHeight="1" x14ac:dyDescent="0.3">
      <c r="A30" s="5">
        <v>-0.89999999999999991</v>
      </c>
      <c r="B30" s="2">
        <f t="shared" si="12"/>
        <v>4.3904626038683396E-5</v>
      </c>
      <c r="C30" s="10">
        <f t="shared" ref="C30:W30" si="34">IFERROR(C56^2/(2*$D$2),"")</f>
        <v>7.9096383631608471E-5</v>
      </c>
      <c r="D30" s="11">
        <f t="shared" si="34"/>
        <v>8.1448656366763888E-5</v>
      </c>
      <c r="E30" s="11">
        <f t="shared" si="34"/>
        <v>7.7638786916380017E-5</v>
      </c>
      <c r="F30" s="11">
        <f t="shared" si="34"/>
        <v>6.8196829844316103E-5</v>
      </c>
      <c r="G30" s="11">
        <f t="shared" si="34"/>
        <v>5.5313270401675494E-5</v>
      </c>
      <c r="H30" s="11">
        <f t="shared" si="34"/>
        <v>4.1570771559143388E-5</v>
      </c>
      <c r="I30" s="11">
        <f t="shared" si="34"/>
        <v>2.8702898409095582E-5</v>
      </c>
      <c r="J30" s="11">
        <f t="shared" si="34"/>
        <v>1.7507849210996333E-5</v>
      </c>
      <c r="K30" s="11">
        <f t="shared" si="34"/>
        <v>8.5648691203366123E-6</v>
      </c>
      <c r="L30" s="11">
        <f t="shared" si="34"/>
        <v>2.6642589506606794E-6</v>
      </c>
      <c r="M30" s="11">
        <f t="shared" si="34"/>
        <v>5.8799799039831601E-7</v>
      </c>
      <c r="N30" s="11">
        <f t="shared" si="34"/>
        <v>2.6642589506606777E-6</v>
      </c>
      <c r="O30" s="11">
        <f t="shared" si="34"/>
        <v>8.5648691203365954E-6</v>
      </c>
      <c r="P30" s="11">
        <f t="shared" si="34"/>
        <v>1.7507849210996306E-5</v>
      </c>
      <c r="Q30" s="11">
        <f t="shared" si="34"/>
        <v>2.8702898409095572E-5</v>
      </c>
      <c r="R30" s="11">
        <f t="shared" si="34"/>
        <v>4.1570771559143388E-5</v>
      </c>
      <c r="S30" s="11">
        <f t="shared" si="34"/>
        <v>5.531327040167546E-5</v>
      </c>
      <c r="T30" s="11">
        <f t="shared" si="34"/>
        <v>6.8196829844316103E-5</v>
      </c>
      <c r="U30" s="11">
        <f t="shared" si="34"/>
        <v>7.763878691637999E-5</v>
      </c>
      <c r="V30" s="11">
        <f t="shared" si="34"/>
        <v>8.1448656366763875E-5</v>
      </c>
      <c r="W30" s="12">
        <f t="shared" si="34"/>
        <v>7.9096383631608444E-5</v>
      </c>
      <c r="X30" s="5">
        <v>-0.89999999999999991</v>
      </c>
      <c r="Y30" s="28">
        <f t="shared" si="14"/>
        <v>-4.5867957582473604</v>
      </c>
      <c r="Z30" s="32">
        <f t="shared" si="15"/>
        <v>-4.1018433724408876</v>
      </c>
      <c r="AA30" s="33">
        <f t="shared" si="31"/>
        <v>-4.0891160757178202</v>
      </c>
      <c r="AB30" s="33">
        <f t="shared" si="31"/>
        <v>-4.1099212589564988</v>
      </c>
      <c r="AC30" s="33">
        <f t="shared" si="31"/>
        <v>-4.1662358132191795</v>
      </c>
      <c r="AD30" s="33">
        <f t="shared" si="31"/>
        <v>-4.2571706630746373</v>
      </c>
      <c r="AE30" s="33">
        <f t="shared" si="31"/>
        <v>-4.3812119148546511</v>
      </c>
      <c r="AF30" s="33">
        <f t="shared" si="31"/>
        <v>-4.5420742461398884</v>
      </c>
      <c r="AG30" s="33">
        <f t="shared" si="31"/>
        <v>-4.7567672024698346</v>
      </c>
      <c r="AH30" s="33">
        <f t="shared" si="31"/>
        <v>-5.0672792690965895</v>
      </c>
      <c r="AI30" s="33">
        <f t="shared" si="31"/>
        <v>-5.5744235665221691</v>
      </c>
      <c r="AJ30" s="33">
        <f t="shared" si="31"/>
        <v>-6.2306241582102793</v>
      </c>
      <c r="AK30" s="33">
        <f t="shared" si="31"/>
        <v>-5.5744235665221691</v>
      </c>
      <c r="AL30" s="33">
        <f t="shared" si="31"/>
        <v>-5.0672792690965904</v>
      </c>
      <c r="AM30" s="33">
        <f t="shared" si="31"/>
        <v>-4.7567672024698355</v>
      </c>
      <c r="AN30" s="33">
        <f t="shared" si="31"/>
        <v>-4.5420742461398884</v>
      </c>
      <c r="AO30" s="33">
        <f t="shared" si="6"/>
        <v>-4.3812119148546511</v>
      </c>
      <c r="AP30" s="33">
        <f t="shared" si="7"/>
        <v>-4.2571706630746373</v>
      </c>
      <c r="AQ30" s="33">
        <f t="shared" si="8"/>
        <v>-4.1662358132191795</v>
      </c>
      <c r="AR30" s="33">
        <f t="shared" si="9"/>
        <v>-4.1099212589564988</v>
      </c>
      <c r="AS30" s="33">
        <f t="shared" si="10"/>
        <v>-4.0891160757178202</v>
      </c>
      <c r="AT30" s="34">
        <f t="shared" si="11"/>
        <v>-4.1018433724408876</v>
      </c>
    </row>
    <row r="31" spans="1:46" ht="23.25" customHeight="1" thickBot="1" x14ac:dyDescent="0.35">
      <c r="A31" s="5">
        <v>-0.99999999999999989</v>
      </c>
      <c r="B31" s="2">
        <f t="shared" si="12"/>
        <v>2.555533782393851E-5</v>
      </c>
      <c r="C31" s="13">
        <f t="shared" ref="C31:W31" si="35">IFERROR(C57^2/(2*$D$2),"")</f>
        <v>4.5616550387935977E-5</v>
      </c>
      <c r="D31" s="14">
        <f t="shared" si="35"/>
        <v>4.5876712190198159E-5</v>
      </c>
      <c r="E31" s="14">
        <f t="shared" si="35"/>
        <v>4.3238930879742838E-5</v>
      </c>
      <c r="F31" s="14">
        <f t="shared" si="35"/>
        <v>3.8059800507652457E-5</v>
      </c>
      <c r="G31" s="14">
        <f t="shared" si="35"/>
        <v>3.1290149705595902E-5</v>
      </c>
      <c r="H31" s="14">
        <f t="shared" si="35"/>
        <v>2.4045684793490401E-5</v>
      </c>
      <c r="I31" s="14">
        <f t="shared" si="35"/>
        <v>1.7197697852825157E-5</v>
      </c>
      <c r="J31" s="14">
        <f t="shared" si="35"/>
        <v>1.1283395614653491E-5</v>
      </c>
      <c r="K31" s="14">
        <f t="shared" si="35"/>
        <v>6.6724380904421052E-6</v>
      </c>
      <c r="L31" s="14">
        <f t="shared" si="35"/>
        <v>3.7087399935525144E-6</v>
      </c>
      <c r="M31" s="14">
        <f t="shared" si="35"/>
        <v>2.6818942705306808E-6</v>
      </c>
      <c r="N31" s="14">
        <f t="shared" si="35"/>
        <v>3.7087399935525089E-6</v>
      </c>
      <c r="O31" s="14">
        <f t="shared" si="35"/>
        <v>6.67243809044209E-6</v>
      </c>
      <c r="P31" s="14">
        <f t="shared" si="35"/>
        <v>1.1283395614653465E-5</v>
      </c>
      <c r="Q31" s="14">
        <f t="shared" si="35"/>
        <v>1.7197697852825146E-5</v>
      </c>
      <c r="R31" s="14">
        <f t="shared" si="35"/>
        <v>2.4045684793490381E-5</v>
      </c>
      <c r="S31" s="14">
        <f t="shared" si="35"/>
        <v>3.1290149705595882E-5</v>
      </c>
      <c r="T31" s="14">
        <f t="shared" si="35"/>
        <v>3.8059800507652457E-5</v>
      </c>
      <c r="U31" s="14">
        <f t="shared" si="35"/>
        <v>4.3238930879742824E-5</v>
      </c>
      <c r="V31" s="14">
        <f t="shared" si="35"/>
        <v>4.5876712190198145E-5</v>
      </c>
      <c r="W31" s="15">
        <f t="shared" si="35"/>
        <v>4.561655038793599E-5</v>
      </c>
      <c r="X31" s="5">
        <v>-0.99999999999999989</v>
      </c>
      <c r="Y31" s="28">
        <f t="shared" si="14"/>
        <v>-4.7324625839672239</v>
      </c>
      <c r="Z31" s="35">
        <f t="shared" si="15"/>
        <v>-4.3408775600091527</v>
      </c>
      <c r="AA31" s="36">
        <f t="shared" si="31"/>
        <v>-4.3384077138923596</v>
      </c>
      <c r="AB31" s="36">
        <f t="shared" si="31"/>
        <v>-4.3641250528956101</v>
      </c>
      <c r="AC31" s="36">
        <f t="shared" si="31"/>
        <v>-4.4195334924192764</v>
      </c>
      <c r="AD31" s="36">
        <f t="shared" si="31"/>
        <v>-4.5045923589963861</v>
      </c>
      <c r="AE31" s="36">
        <f t="shared" si="31"/>
        <v>-4.6189628502059259</v>
      </c>
      <c r="AF31" s="36">
        <f t="shared" si="31"/>
        <v>-4.7645296854605146</v>
      </c>
      <c r="AG31" s="36">
        <f t="shared" si="31"/>
        <v>-4.9475601845027217</v>
      </c>
      <c r="AH31" s="36">
        <f t="shared" si="31"/>
        <v>-5.1757154470802229</v>
      </c>
      <c r="AI31" s="36">
        <f t="shared" si="31"/>
        <v>-5.4307736124312971</v>
      </c>
      <c r="AJ31" s="36">
        <f t="shared" si="31"/>
        <v>-5.571558347524765</v>
      </c>
      <c r="AK31" s="36">
        <f t="shared" si="31"/>
        <v>-5.430773612431298</v>
      </c>
      <c r="AL31" s="36">
        <f t="shared" si="31"/>
        <v>-5.1757154470802238</v>
      </c>
      <c r="AM31" s="36">
        <f t="shared" si="31"/>
        <v>-4.9475601845027226</v>
      </c>
      <c r="AN31" s="36">
        <f t="shared" si="31"/>
        <v>-4.7645296854605146</v>
      </c>
      <c r="AO31" s="36">
        <f t="shared" si="6"/>
        <v>-4.6189628502059259</v>
      </c>
      <c r="AP31" s="36">
        <f t="shared" si="7"/>
        <v>-4.504592358996387</v>
      </c>
      <c r="AQ31" s="36">
        <f t="shared" si="8"/>
        <v>-4.4195334924192764</v>
      </c>
      <c r="AR31" s="36">
        <f t="shared" si="9"/>
        <v>-4.3641250528956101</v>
      </c>
      <c r="AS31" s="36">
        <f t="shared" si="10"/>
        <v>-4.3384077138923605</v>
      </c>
      <c r="AT31" s="37">
        <f t="shared" si="11"/>
        <v>-4.3408775600091527</v>
      </c>
    </row>
    <row r="33" spans="1:46" ht="23.25" customHeight="1" x14ac:dyDescent="0.35">
      <c r="A33" s="104" t="s">
        <v>71</v>
      </c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04"/>
      <c r="AL33" s="104"/>
      <c r="AM33" s="104"/>
      <c r="AN33" s="104"/>
      <c r="AO33" s="104"/>
      <c r="AP33" s="104"/>
      <c r="AQ33" s="104"/>
      <c r="AR33" s="104"/>
      <c r="AS33" s="104"/>
      <c r="AT33" s="104"/>
    </row>
    <row r="34" spans="1:46" ht="23.25" customHeight="1" x14ac:dyDescent="0.3">
      <c r="A34" s="17" t="s">
        <v>4</v>
      </c>
      <c r="B34" s="91" t="s">
        <v>6</v>
      </c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3" t="s">
        <v>4</v>
      </c>
      <c r="Y34" s="91" t="s">
        <v>7</v>
      </c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</row>
    <row r="35" spans="1:46" ht="23.25" customHeight="1" x14ac:dyDescent="0.3">
      <c r="A35" s="18">
        <f>AVERAGE(C37:W57)</f>
        <v>5.6443391263941742E-4</v>
      </c>
      <c r="B35" s="5" t="s">
        <v>0</v>
      </c>
      <c r="C35" s="5">
        <v>-1</v>
      </c>
      <c r="D35" s="5">
        <f t="shared" ref="D35:W35" si="36">C35+0.1</f>
        <v>-0.9</v>
      </c>
      <c r="E35" s="5">
        <f t="shared" si="36"/>
        <v>-0.8</v>
      </c>
      <c r="F35" s="5">
        <f t="shared" si="36"/>
        <v>-0.70000000000000007</v>
      </c>
      <c r="G35" s="5">
        <f t="shared" si="36"/>
        <v>-0.60000000000000009</v>
      </c>
      <c r="H35" s="5">
        <f t="shared" si="36"/>
        <v>-0.50000000000000011</v>
      </c>
      <c r="I35" s="5">
        <f t="shared" si="36"/>
        <v>-0.40000000000000013</v>
      </c>
      <c r="J35" s="5">
        <f t="shared" si="36"/>
        <v>-0.30000000000000016</v>
      </c>
      <c r="K35" s="5">
        <f t="shared" si="36"/>
        <v>-0.20000000000000015</v>
      </c>
      <c r="L35" s="5">
        <f t="shared" si="36"/>
        <v>-0.10000000000000014</v>
      </c>
      <c r="M35" s="5">
        <f t="shared" si="36"/>
        <v>-1.3877787807814457E-16</v>
      </c>
      <c r="N35" s="5">
        <f t="shared" si="36"/>
        <v>9.9999999999999867E-2</v>
      </c>
      <c r="O35" s="5">
        <f t="shared" si="36"/>
        <v>0.19999999999999987</v>
      </c>
      <c r="P35" s="5">
        <f t="shared" si="36"/>
        <v>0.29999999999999988</v>
      </c>
      <c r="Q35" s="5">
        <f t="shared" si="36"/>
        <v>0.39999999999999991</v>
      </c>
      <c r="R35" s="5">
        <f t="shared" si="36"/>
        <v>0.49999999999999989</v>
      </c>
      <c r="S35" s="5">
        <f t="shared" si="36"/>
        <v>0.59999999999999987</v>
      </c>
      <c r="T35" s="5">
        <f t="shared" si="36"/>
        <v>0.69999999999999984</v>
      </c>
      <c r="U35" s="5">
        <f t="shared" si="36"/>
        <v>0.79999999999999982</v>
      </c>
      <c r="V35" s="5">
        <f t="shared" si="36"/>
        <v>0.8999999999999998</v>
      </c>
      <c r="W35" s="5">
        <f t="shared" si="36"/>
        <v>0.99999999999999978</v>
      </c>
      <c r="X35" s="4">
        <f>IFERROR(AVERAGE(Z37:AT57),"")</f>
        <v>-4.1958849450722671</v>
      </c>
      <c r="Y35" s="5" t="s">
        <v>0</v>
      </c>
      <c r="Z35" s="5">
        <v>-1</v>
      </c>
      <c r="AA35" s="5">
        <f t="shared" ref="AA35:AT35" si="37">Z35+0.1</f>
        <v>-0.9</v>
      </c>
      <c r="AB35" s="5">
        <f t="shared" si="37"/>
        <v>-0.8</v>
      </c>
      <c r="AC35" s="5">
        <f t="shared" si="37"/>
        <v>-0.70000000000000007</v>
      </c>
      <c r="AD35" s="5">
        <f t="shared" si="37"/>
        <v>-0.60000000000000009</v>
      </c>
      <c r="AE35" s="5">
        <f t="shared" si="37"/>
        <v>-0.50000000000000011</v>
      </c>
      <c r="AF35" s="5">
        <f t="shared" si="37"/>
        <v>-0.40000000000000013</v>
      </c>
      <c r="AG35" s="5">
        <f t="shared" si="37"/>
        <v>-0.30000000000000016</v>
      </c>
      <c r="AH35" s="5">
        <f t="shared" si="37"/>
        <v>-0.20000000000000015</v>
      </c>
      <c r="AI35" s="5">
        <f t="shared" si="37"/>
        <v>-0.10000000000000014</v>
      </c>
      <c r="AJ35" s="5">
        <f t="shared" si="37"/>
        <v>-1.3877787807814457E-16</v>
      </c>
      <c r="AK35" s="5">
        <f t="shared" si="37"/>
        <v>9.9999999999999867E-2</v>
      </c>
      <c r="AL35" s="5">
        <f t="shared" si="37"/>
        <v>0.19999999999999987</v>
      </c>
      <c r="AM35" s="5">
        <f t="shared" si="37"/>
        <v>0.29999999999999988</v>
      </c>
      <c r="AN35" s="5">
        <f t="shared" si="37"/>
        <v>0.39999999999999991</v>
      </c>
      <c r="AO35" s="5">
        <f t="shared" si="37"/>
        <v>0.49999999999999989</v>
      </c>
      <c r="AP35" s="5">
        <f t="shared" si="37"/>
        <v>0.59999999999999987</v>
      </c>
      <c r="AQ35" s="5">
        <f t="shared" si="37"/>
        <v>0.69999999999999984</v>
      </c>
      <c r="AR35" s="5">
        <f t="shared" si="37"/>
        <v>0.79999999999999982</v>
      </c>
      <c r="AS35" s="5">
        <f t="shared" si="37"/>
        <v>0.8999999999999998</v>
      </c>
      <c r="AT35" s="5">
        <f t="shared" si="37"/>
        <v>0.99999999999999978</v>
      </c>
    </row>
    <row r="36" spans="1:46" ht="23.25" customHeight="1" thickBot="1" x14ac:dyDescent="0.35">
      <c r="A36" s="5" t="s">
        <v>1</v>
      </c>
      <c r="B36" s="5" t="s">
        <v>12</v>
      </c>
      <c r="C36" s="2">
        <f>IFERROR(AVERAGE(C37:C57),"")</f>
        <v>1.0010314698112339E-4</v>
      </c>
      <c r="D36" s="2">
        <f t="shared" ref="D36:W36" si="38">IFERROR(AVERAGE(D37:D57),"")</f>
        <v>1.7900936384074751E-4</v>
      </c>
      <c r="E36" s="2">
        <f t="shared" si="38"/>
        <v>4.043161346037833E-4</v>
      </c>
      <c r="F36" s="2">
        <f t="shared" si="38"/>
        <v>1.6598736581300987E-3</v>
      </c>
      <c r="G36" s="2">
        <f t="shared" si="38"/>
        <v>1.1912830025338061E-3</v>
      </c>
      <c r="H36" s="2">
        <f t="shared" si="38"/>
        <v>1.6549817651399354E-3</v>
      </c>
      <c r="I36" s="2">
        <f t="shared" si="38"/>
        <v>3.9846446372512705E-4</v>
      </c>
      <c r="J36" s="2">
        <f t="shared" si="38"/>
        <v>1.7422234811348571E-4</v>
      </c>
      <c r="K36" s="2">
        <f t="shared" si="38"/>
        <v>9.8133638872931341E-5</v>
      </c>
      <c r="L36" s="2">
        <f t="shared" si="38"/>
        <v>6.7030987617928872E-5</v>
      </c>
      <c r="M36" s="2">
        <f t="shared" si="38"/>
        <v>5.7975059633111064E-5</v>
      </c>
      <c r="N36" s="2">
        <f t="shared" si="38"/>
        <v>6.7030987617928831E-5</v>
      </c>
      <c r="O36" s="2">
        <f t="shared" si="38"/>
        <v>9.8133638872931206E-5</v>
      </c>
      <c r="P36" s="2">
        <f t="shared" si="38"/>
        <v>1.7422234811348533E-4</v>
      </c>
      <c r="Q36" s="2">
        <f t="shared" si="38"/>
        <v>3.9846446372512607E-4</v>
      </c>
      <c r="R36" s="2">
        <f t="shared" si="38"/>
        <v>1.6549817651399278E-3</v>
      </c>
      <c r="S36" s="2">
        <f t="shared" si="38"/>
        <v>1.1912830025338061E-3</v>
      </c>
      <c r="T36" s="2">
        <f t="shared" si="38"/>
        <v>1.6598736581301063E-3</v>
      </c>
      <c r="U36" s="2">
        <f t="shared" si="38"/>
        <v>4.0431613460378395E-4</v>
      </c>
      <c r="V36" s="2">
        <f t="shared" si="38"/>
        <v>1.7900936384074778E-4</v>
      </c>
      <c r="W36" s="2">
        <f t="shared" si="38"/>
        <v>1.0010314698112347E-4</v>
      </c>
      <c r="X36" s="5" t="s">
        <v>1</v>
      </c>
      <c r="Y36" s="5" t="s">
        <v>12</v>
      </c>
      <c r="Z36" s="38">
        <f>IFERROR(AVERAGE(Z37:Z57),"")</f>
        <v>-4.250094836437178</v>
      </c>
      <c r="AA36" s="38">
        <f t="shared" ref="AA36:AT36" si="39">IFERROR(AVERAGE(AA37:AA57),"")</f>
        <v>-4.1322486004512067</v>
      </c>
      <c r="AB36" s="38">
        <f t="shared" si="39"/>
        <v>-4.0149827168285261</v>
      </c>
      <c r="AC36" s="38">
        <f t="shared" si="39"/>
        <v>-3.9021756772002401</v>
      </c>
      <c r="AD36" s="38">
        <f t="shared" si="39"/>
        <v>-4.0068040190281256</v>
      </c>
      <c r="AE36" s="38">
        <f t="shared" si="39"/>
        <v>-3.9555943674773602</v>
      </c>
      <c r="AF36" s="38">
        <f t="shared" si="39"/>
        <v>-4.1152028799359499</v>
      </c>
      <c r="AG36" s="38">
        <f t="shared" si="39"/>
        <v>-4.2759560837729795</v>
      </c>
      <c r="AH36" s="38">
        <f t="shared" si="39"/>
        <v>-4.4382508289015066</v>
      </c>
      <c r="AI36" s="38">
        <f t="shared" si="39"/>
        <v>-4.5987070423147323</v>
      </c>
      <c r="AJ36" s="38">
        <f t="shared" si="39"/>
        <v>-4.7155420345797152</v>
      </c>
      <c r="AK36" s="38">
        <f t="shared" si="39"/>
        <v>-4.5987070423147332</v>
      </c>
      <c r="AL36" s="38">
        <f t="shared" si="39"/>
        <v>-4.4382508289015075</v>
      </c>
      <c r="AM36" s="38">
        <f t="shared" si="39"/>
        <v>-4.2759560837729804</v>
      </c>
      <c r="AN36" s="38">
        <f t="shared" si="39"/>
        <v>-4.1152028799359508</v>
      </c>
      <c r="AO36" s="38">
        <f t="shared" si="39"/>
        <v>-3.9555943674773602</v>
      </c>
      <c r="AP36" s="38">
        <f t="shared" si="39"/>
        <v>-4.0068040190281256</v>
      </c>
      <c r="AQ36" s="38">
        <f t="shared" si="39"/>
        <v>-3.9021756772002401</v>
      </c>
      <c r="AR36" s="38">
        <f t="shared" si="39"/>
        <v>-4.0149827168285261</v>
      </c>
      <c r="AS36" s="38">
        <f t="shared" si="39"/>
        <v>-4.1322486004512067</v>
      </c>
      <c r="AT36" s="38">
        <f t="shared" si="39"/>
        <v>-4.250094836437178</v>
      </c>
    </row>
    <row r="37" spans="1:46" ht="23.25" customHeight="1" x14ac:dyDescent="0.3">
      <c r="A37" s="5">
        <v>1</v>
      </c>
      <c r="B37" s="2">
        <f>IFERROR(AVERAGE(C37:W37),"")</f>
        <v>7.4893083813110367E-6</v>
      </c>
      <c r="C37" s="7">
        <f t="shared" ref="C37:W37" si="40">IFERROR(SQRT(C63^2+C89^2),"")</f>
        <v>1.0707329063061365E-5</v>
      </c>
      <c r="D37" s="8">
        <f t="shared" si="40"/>
        <v>1.0737818846956946E-5</v>
      </c>
      <c r="E37" s="8">
        <f t="shared" si="40"/>
        <v>1.0424552080578882E-5</v>
      </c>
      <c r="F37" s="8">
        <f t="shared" si="40"/>
        <v>9.7803226806454174E-6</v>
      </c>
      <c r="G37" s="8">
        <f t="shared" si="40"/>
        <v>8.8679605071211203E-6</v>
      </c>
      <c r="H37" s="8">
        <f t="shared" si="40"/>
        <v>7.7738920341237167E-6</v>
      </c>
      <c r="I37" s="8">
        <f t="shared" si="40"/>
        <v>6.5743843047447359E-6</v>
      </c>
      <c r="J37" s="8">
        <f t="shared" si="40"/>
        <v>5.3252479957682851E-6</v>
      </c>
      <c r="K37" s="8">
        <f t="shared" si="40"/>
        <v>4.0950782641083286E-6</v>
      </c>
      <c r="L37" s="8">
        <f t="shared" si="40"/>
        <v>3.0530444238915658E-6</v>
      </c>
      <c r="M37" s="8">
        <f t="shared" si="40"/>
        <v>2.5962156055310566E-6</v>
      </c>
      <c r="N37" s="8">
        <f t="shared" si="40"/>
        <v>3.0530444238915671E-6</v>
      </c>
      <c r="O37" s="8">
        <f t="shared" si="40"/>
        <v>4.0950782641083261E-6</v>
      </c>
      <c r="P37" s="8">
        <f t="shared" si="40"/>
        <v>5.3252479957682801E-6</v>
      </c>
      <c r="Q37" s="8">
        <f t="shared" si="40"/>
        <v>6.5743843047447342E-6</v>
      </c>
      <c r="R37" s="8">
        <f t="shared" si="40"/>
        <v>7.773892034123715E-6</v>
      </c>
      <c r="S37" s="8">
        <f t="shared" si="40"/>
        <v>8.8679605071211186E-6</v>
      </c>
      <c r="T37" s="8">
        <f t="shared" si="40"/>
        <v>9.7803226806454174E-6</v>
      </c>
      <c r="U37" s="8">
        <f t="shared" si="40"/>
        <v>1.0424552080578883E-5</v>
      </c>
      <c r="V37" s="8">
        <f t="shared" si="40"/>
        <v>1.0737818846956945E-5</v>
      </c>
      <c r="W37" s="9">
        <f t="shared" si="40"/>
        <v>1.0707329063061368E-5</v>
      </c>
      <c r="X37" s="5">
        <v>1</v>
      </c>
      <c r="Y37" s="28">
        <f>IFERROR(AVERAGE(Z37:AT37),"")</f>
        <v>-5.1661113621405734</v>
      </c>
      <c r="Z37" s="29">
        <f>IFERROR(IF(AND(LOG(C37)&gt;-10,LOG(C37)&lt;10),LOG(C37),""),"")</f>
        <v>-4.9703188501615383</v>
      </c>
      <c r="AA37" s="30">
        <f t="shared" ref="AA37:AN49" si="41">IFERROR(IF(AND(LOG(D37)&gt;-10,LOG(D37)&lt;10),LOG(D37),""),"")</f>
        <v>-4.9690839271031413</v>
      </c>
      <c r="AB37" s="30">
        <f t="shared" si="41"/>
        <v>-4.9819425966047666</v>
      </c>
      <c r="AC37" s="30">
        <f t="shared" si="41"/>
        <v>-5.0096468163665993</v>
      </c>
      <c r="AD37" s="30">
        <f t="shared" si="41"/>
        <v>-5.0521762496551545</v>
      </c>
      <c r="AE37" s="30">
        <f t="shared" si="41"/>
        <v>-5.1093614952599244</v>
      </c>
      <c r="AF37" s="30">
        <f t="shared" si="41"/>
        <v>-5.1821449128872183</v>
      </c>
      <c r="AG37" s="30">
        <f t="shared" si="41"/>
        <v>-5.2736601624083228</v>
      </c>
      <c r="AH37" s="30">
        <f t="shared" si="41"/>
        <v>-5.387737793697073</v>
      </c>
      <c r="AI37" s="30">
        <f t="shared" si="41"/>
        <v>-5.5152668763726096</v>
      </c>
      <c r="AJ37" s="30">
        <f t="shared" si="41"/>
        <v>-5.585659243919344</v>
      </c>
      <c r="AK37" s="30">
        <f t="shared" si="41"/>
        <v>-5.5152668763726096</v>
      </c>
      <c r="AL37" s="30">
        <f t="shared" si="41"/>
        <v>-5.387737793697073</v>
      </c>
      <c r="AM37" s="30">
        <f t="shared" si="41"/>
        <v>-5.2736601624083228</v>
      </c>
      <c r="AN37" s="30">
        <f t="shared" si="41"/>
        <v>-5.1821449128872192</v>
      </c>
      <c r="AO37" s="30">
        <f t="shared" ref="AO37:AO57" si="42">IFERROR(IF(AND(LOG(R37)&gt;-10,LOG(R37)&lt;10),LOG(R37),""),"")</f>
        <v>-5.1093614952599244</v>
      </c>
      <c r="AP37" s="30">
        <f t="shared" ref="AP37:AP57" si="43">IFERROR(IF(AND(LOG(S37)&gt;-10,LOG(S37)&lt;10),LOG(S37),""),"")</f>
        <v>-5.0521762496551545</v>
      </c>
      <c r="AQ37" s="30">
        <f t="shared" ref="AQ37:AQ57" si="44">IFERROR(IF(AND(LOG(T37)&gt;-10,LOG(T37)&lt;10),LOG(T37),""),"")</f>
        <v>-5.0096468163665993</v>
      </c>
      <c r="AR37" s="30">
        <f t="shared" ref="AR37:AR57" si="45">IFERROR(IF(AND(LOG(U37)&gt;-10,LOG(U37)&lt;10),LOG(U37),""),"")</f>
        <v>-4.9819425966047666</v>
      </c>
      <c r="AS37" s="30">
        <f t="shared" ref="AS37:AS57" si="46">IFERROR(IF(AND(LOG(V37)&gt;-10,LOG(V37)&lt;10),LOG(V37),""),"")</f>
        <v>-4.9690839271031413</v>
      </c>
      <c r="AT37" s="31">
        <f t="shared" ref="AT37:AT57" si="47">IFERROR(IF(AND(LOG(W37)&gt;-10,LOG(W37)&lt;10),LOG(W37),""),"")</f>
        <v>-4.9703188501615374</v>
      </c>
    </row>
    <row r="38" spans="1:46" ht="23.25" customHeight="1" x14ac:dyDescent="0.3">
      <c r="A38" s="5">
        <v>0.9</v>
      </c>
      <c r="B38" s="2">
        <f t="shared" ref="B38:B57" si="48">IFERROR(AVERAGE(C38:W38),"")</f>
        <v>9.5658485640155028E-6</v>
      </c>
      <c r="C38" s="10">
        <f t="shared" ref="C38:W38" si="49">IFERROR(SQRT(C64^2+C90^2),"")</f>
        <v>1.409932247287311E-5</v>
      </c>
      <c r="D38" s="11">
        <f t="shared" si="49"/>
        <v>1.4307438638319154E-5</v>
      </c>
      <c r="E38" s="11">
        <f t="shared" si="49"/>
        <v>1.3968806466126523E-5</v>
      </c>
      <c r="F38" s="11">
        <f t="shared" si="49"/>
        <v>1.3091880220564697E-5</v>
      </c>
      <c r="G38" s="11">
        <f t="shared" si="49"/>
        <v>1.1790564496746687E-5</v>
      </c>
      <c r="H38" s="11">
        <f t="shared" si="49"/>
        <v>1.0221484453219669E-5</v>
      </c>
      <c r="I38" s="11">
        <f t="shared" si="49"/>
        <v>8.4934240340983206E-6</v>
      </c>
      <c r="J38" s="11">
        <f t="shared" si="49"/>
        <v>6.6334021715209687E-6</v>
      </c>
      <c r="K38" s="11">
        <f t="shared" si="49"/>
        <v>4.6395973883437402E-6</v>
      </c>
      <c r="L38" s="11">
        <f t="shared" si="49"/>
        <v>2.5876655652006394E-6</v>
      </c>
      <c r="M38" s="11">
        <f t="shared" si="49"/>
        <v>1.215648030298548E-6</v>
      </c>
      <c r="N38" s="11">
        <f t="shared" si="49"/>
        <v>2.587665565200639E-6</v>
      </c>
      <c r="O38" s="11">
        <f t="shared" si="49"/>
        <v>4.6395973883437368E-6</v>
      </c>
      <c r="P38" s="11">
        <f t="shared" si="49"/>
        <v>6.6334021715209653E-6</v>
      </c>
      <c r="Q38" s="11">
        <f t="shared" si="49"/>
        <v>8.4934240340983206E-6</v>
      </c>
      <c r="R38" s="11">
        <f t="shared" si="49"/>
        <v>1.0221484453219669E-5</v>
      </c>
      <c r="S38" s="11">
        <f t="shared" si="49"/>
        <v>1.1790564496746683E-5</v>
      </c>
      <c r="T38" s="11">
        <f t="shared" si="49"/>
        <v>1.3091880220564701E-5</v>
      </c>
      <c r="U38" s="11">
        <f t="shared" si="49"/>
        <v>1.3968806466126523E-5</v>
      </c>
      <c r="V38" s="11">
        <f t="shared" si="49"/>
        <v>1.4307438638319154E-5</v>
      </c>
      <c r="W38" s="12">
        <f t="shared" si="49"/>
        <v>1.4099322472873111E-5</v>
      </c>
      <c r="X38" s="5">
        <v>0.9</v>
      </c>
      <c r="Y38" s="28">
        <f t="shared" ref="Y38:Y57" si="50">IFERROR(AVERAGE(Z38:AT38),"")</f>
        <v>-5.0932779492806404</v>
      </c>
      <c r="Z38" s="32">
        <f t="shared" ref="Z38:Z57" si="51">IFERROR(IF(AND(LOG(C38)&gt;-10,LOG(C38)&lt;10),LOG(C38),""),"")</f>
        <v>-4.8508017563774057</v>
      </c>
      <c r="AA38" s="33">
        <f t="shared" si="41"/>
        <v>-4.844438108015872</v>
      </c>
      <c r="AB38" s="33">
        <f t="shared" si="41"/>
        <v>-4.8548406996352105</v>
      </c>
      <c r="AC38" s="33">
        <f t="shared" si="41"/>
        <v>-4.8829979767665508</v>
      </c>
      <c r="AD38" s="33">
        <f t="shared" si="41"/>
        <v>-4.9284654016942806</v>
      </c>
      <c r="AE38" s="33">
        <f t="shared" si="41"/>
        <v>-4.9904860275842866</v>
      </c>
      <c r="AF38" s="33">
        <f t="shared" si="41"/>
        <v>-5.0709171932269053</v>
      </c>
      <c r="AG38" s="33">
        <f t="shared" si="41"/>
        <v>-5.1782636713918793</v>
      </c>
      <c r="AH38" s="33">
        <f t="shared" si="41"/>
        <v>-5.3335197047052558</v>
      </c>
      <c r="AI38" s="33">
        <f t="shared" si="41"/>
        <v>-5.5870918534180465</v>
      </c>
      <c r="AJ38" s="33">
        <f t="shared" si="41"/>
        <v>-5.9151921492620989</v>
      </c>
      <c r="AK38" s="33">
        <f t="shared" si="41"/>
        <v>-5.5870918534180465</v>
      </c>
      <c r="AL38" s="33">
        <f t="shared" si="41"/>
        <v>-5.3335197047052567</v>
      </c>
      <c r="AM38" s="33">
        <f t="shared" si="41"/>
        <v>-5.1782636713918793</v>
      </c>
      <c r="AN38" s="33">
        <f t="shared" si="41"/>
        <v>-5.0709171932269053</v>
      </c>
      <c r="AO38" s="33">
        <f t="shared" si="42"/>
        <v>-4.9904860275842866</v>
      </c>
      <c r="AP38" s="33">
        <f t="shared" si="43"/>
        <v>-4.9284654016942806</v>
      </c>
      <c r="AQ38" s="33">
        <f t="shared" si="44"/>
        <v>-4.8829979767665508</v>
      </c>
      <c r="AR38" s="33">
        <f t="shared" si="45"/>
        <v>-4.8548406996352105</v>
      </c>
      <c r="AS38" s="33">
        <f t="shared" si="46"/>
        <v>-4.844438108015872</v>
      </c>
      <c r="AT38" s="34">
        <f t="shared" si="47"/>
        <v>-4.8508017563774057</v>
      </c>
    </row>
    <row r="39" spans="1:46" ht="23.25" customHeight="1" x14ac:dyDescent="0.3">
      <c r="A39" s="5">
        <v>0.8</v>
      </c>
      <c r="B39" s="2">
        <f t="shared" si="48"/>
        <v>1.3418351258399772E-5</v>
      </c>
      <c r="C39" s="10">
        <f t="shared" ref="C39:W39" si="52">IFERROR(SQRT(C65^2+C91^2),"")</f>
        <v>1.9127067902909219E-5</v>
      </c>
      <c r="D39" s="11">
        <f t="shared" si="52"/>
        <v>1.9779048084078238E-5</v>
      </c>
      <c r="E39" s="11">
        <f t="shared" si="52"/>
        <v>1.9543165618700997E-5</v>
      </c>
      <c r="F39" s="11">
        <f t="shared" si="52"/>
        <v>1.8404800463944693E-5</v>
      </c>
      <c r="G39" s="11">
        <f t="shared" si="52"/>
        <v>1.6596055515612904E-5</v>
      </c>
      <c r="H39" s="11">
        <f t="shared" si="52"/>
        <v>1.4443343411274712E-5</v>
      </c>
      <c r="I39" s="11">
        <f t="shared" si="52"/>
        <v>1.2119937980305631E-5</v>
      </c>
      <c r="J39" s="11">
        <f t="shared" si="52"/>
        <v>9.5845472055017462E-6</v>
      </c>
      <c r="K39" s="11">
        <f t="shared" si="52"/>
        <v>6.7593688582780008E-6</v>
      </c>
      <c r="L39" s="11">
        <f t="shared" si="52"/>
        <v>3.7353531725914516E-6</v>
      </c>
      <c r="M39" s="11">
        <f t="shared" si="52"/>
        <v>1.6000000000000029E-6</v>
      </c>
      <c r="N39" s="11">
        <f t="shared" si="52"/>
        <v>3.7353531725914507E-6</v>
      </c>
      <c r="O39" s="11">
        <f t="shared" si="52"/>
        <v>6.7593688582779923E-6</v>
      </c>
      <c r="P39" s="11">
        <f t="shared" si="52"/>
        <v>9.5845472055017462E-6</v>
      </c>
      <c r="Q39" s="11">
        <f t="shared" si="52"/>
        <v>1.211993798030563E-5</v>
      </c>
      <c r="R39" s="11">
        <f t="shared" si="52"/>
        <v>1.444334341127471E-5</v>
      </c>
      <c r="S39" s="11">
        <f t="shared" si="52"/>
        <v>1.6596055515612901E-5</v>
      </c>
      <c r="T39" s="11">
        <f t="shared" si="52"/>
        <v>1.8404800463944703E-5</v>
      </c>
      <c r="U39" s="11">
        <f t="shared" si="52"/>
        <v>1.9543165618700993E-5</v>
      </c>
      <c r="V39" s="11">
        <f t="shared" si="52"/>
        <v>1.9779048084078238E-5</v>
      </c>
      <c r="W39" s="12">
        <f t="shared" si="52"/>
        <v>1.9127067902909222E-5</v>
      </c>
      <c r="X39" s="5">
        <v>0.8</v>
      </c>
      <c r="Y39" s="28">
        <f t="shared" si="50"/>
        <v>-4.944493120560038</v>
      </c>
      <c r="Z39" s="32">
        <f t="shared" si="51"/>
        <v>-4.7183516003430555</v>
      </c>
      <c r="AA39" s="33">
        <f t="shared" si="41"/>
        <v>-4.7037946137388458</v>
      </c>
      <c r="AB39" s="33">
        <f t="shared" si="41"/>
        <v>-4.7090050875271166</v>
      </c>
      <c r="AC39" s="33">
        <f t="shared" si="41"/>
        <v>-4.7350688866051174</v>
      </c>
      <c r="AD39" s="33">
        <f t="shared" si="41"/>
        <v>-4.7799951210783007</v>
      </c>
      <c r="AE39" s="33">
        <f t="shared" si="41"/>
        <v>-4.840332262653245</v>
      </c>
      <c r="AF39" s="33">
        <f t="shared" si="41"/>
        <v>-4.9164996025195631</v>
      </c>
      <c r="AG39" s="33">
        <f t="shared" si="41"/>
        <v>-5.0184283993009888</v>
      </c>
      <c r="AH39" s="33">
        <f t="shared" si="41"/>
        <v>-5.1700938534908465</v>
      </c>
      <c r="AI39" s="33">
        <f t="shared" si="41"/>
        <v>-5.4276683299512811</v>
      </c>
      <c r="AJ39" s="33">
        <f t="shared" si="41"/>
        <v>-5.7958800173440741</v>
      </c>
      <c r="AK39" s="33">
        <f t="shared" si="41"/>
        <v>-5.4276683299512811</v>
      </c>
      <c r="AL39" s="33">
        <f t="shared" si="41"/>
        <v>-5.1700938534908474</v>
      </c>
      <c r="AM39" s="33">
        <f t="shared" si="41"/>
        <v>-5.0184283993009888</v>
      </c>
      <c r="AN39" s="33">
        <f t="shared" si="41"/>
        <v>-4.9164996025195631</v>
      </c>
      <c r="AO39" s="33">
        <f t="shared" si="42"/>
        <v>-4.840332262653245</v>
      </c>
      <c r="AP39" s="33">
        <f t="shared" si="43"/>
        <v>-4.7799951210783007</v>
      </c>
      <c r="AQ39" s="33">
        <f t="shared" si="44"/>
        <v>-4.7350688866051174</v>
      </c>
      <c r="AR39" s="33">
        <f t="shared" si="45"/>
        <v>-4.7090050875271166</v>
      </c>
      <c r="AS39" s="33">
        <f t="shared" si="46"/>
        <v>-4.7037946137388458</v>
      </c>
      <c r="AT39" s="34">
        <f t="shared" si="47"/>
        <v>-4.7183516003430555</v>
      </c>
    </row>
    <row r="40" spans="1:46" ht="23.25" customHeight="1" x14ac:dyDescent="0.3">
      <c r="A40" s="5">
        <v>0.70000000000000007</v>
      </c>
      <c r="B40" s="2">
        <f t="shared" si="48"/>
        <v>2.0823152324824172E-5</v>
      </c>
      <c r="C40" s="10">
        <f t="shared" ref="C40:W40" si="53">IFERROR(SQRT(C66^2+C92^2),"")</f>
        <v>2.68139458079858E-5</v>
      </c>
      <c r="D40" s="11">
        <f t="shared" si="53"/>
        <v>2.8539903215292803E-5</v>
      </c>
      <c r="E40" s="11">
        <f t="shared" si="53"/>
        <v>2.8793140353371083E-5</v>
      </c>
      <c r="F40" s="11">
        <f t="shared" si="53"/>
        <v>2.7450496382269693E-5</v>
      </c>
      <c r="G40" s="11">
        <f t="shared" si="53"/>
        <v>2.5014572474067477E-5</v>
      </c>
      <c r="H40" s="11">
        <f t="shared" si="53"/>
        <v>2.2221803659237302E-5</v>
      </c>
      <c r="I40" s="11">
        <f t="shared" si="53"/>
        <v>1.9316886092896522E-5</v>
      </c>
      <c r="J40" s="11">
        <f t="shared" si="53"/>
        <v>1.6043623103420391E-5</v>
      </c>
      <c r="K40" s="11">
        <f t="shared" si="53"/>
        <v>1.2311190734776204E-5</v>
      </c>
      <c r="L40" s="11">
        <f t="shared" si="53"/>
        <v>8.684665248354525E-6</v>
      </c>
      <c r="M40" s="11">
        <f t="shared" si="53"/>
        <v>6.9057446779641429E-6</v>
      </c>
      <c r="N40" s="11">
        <f t="shared" si="53"/>
        <v>8.6846652483545165E-6</v>
      </c>
      <c r="O40" s="11">
        <f t="shared" si="53"/>
        <v>1.2311190734776173E-5</v>
      </c>
      <c r="P40" s="11">
        <f t="shared" si="53"/>
        <v>1.6043623103420374E-5</v>
      </c>
      <c r="Q40" s="11">
        <f t="shared" si="53"/>
        <v>1.9316886092896512E-5</v>
      </c>
      <c r="R40" s="11">
        <f t="shared" si="53"/>
        <v>2.2221803659237306E-5</v>
      </c>
      <c r="S40" s="11">
        <f t="shared" si="53"/>
        <v>2.501457247406747E-5</v>
      </c>
      <c r="T40" s="11">
        <f t="shared" si="53"/>
        <v>2.7450496382269703E-5</v>
      </c>
      <c r="U40" s="11">
        <f t="shared" si="53"/>
        <v>2.879314035337108E-5</v>
      </c>
      <c r="V40" s="11">
        <f t="shared" si="53"/>
        <v>2.8539903215292793E-5</v>
      </c>
      <c r="W40" s="12">
        <f t="shared" si="53"/>
        <v>2.6813945807985806E-5</v>
      </c>
      <c r="X40" s="5">
        <v>0.70000000000000007</v>
      </c>
      <c r="Y40" s="28">
        <f t="shared" si="50"/>
        <v>-4.7174740169521456</v>
      </c>
      <c r="Z40" s="32">
        <f t="shared" si="51"/>
        <v>-4.5716392726809358</v>
      </c>
      <c r="AA40" s="33">
        <f t="shared" si="41"/>
        <v>-4.5445475040011738</v>
      </c>
      <c r="AB40" s="33">
        <f t="shared" si="41"/>
        <v>-4.5407109657657738</v>
      </c>
      <c r="AC40" s="33">
        <f t="shared" si="41"/>
        <v>-4.5614497978757651</v>
      </c>
      <c r="AD40" s="33">
        <f t="shared" si="41"/>
        <v>-4.6018069152766756</v>
      </c>
      <c r="AE40" s="33">
        <f t="shared" si="41"/>
        <v>-4.6532206939341423</v>
      </c>
      <c r="AF40" s="33">
        <f t="shared" si="41"/>
        <v>-4.7140628811123912</v>
      </c>
      <c r="AG40" s="33">
        <f t="shared" si="41"/>
        <v>-4.7946975490107215</v>
      </c>
      <c r="AH40" s="33">
        <f t="shared" si="41"/>
        <v>-4.9096999402016159</v>
      </c>
      <c r="AI40" s="33">
        <f t="shared" si="41"/>
        <v>-5.0612469168362564</v>
      </c>
      <c r="AJ40" s="33">
        <f t="shared" si="41"/>
        <v>-5.1607894826041578</v>
      </c>
      <c r="AK40" s="33">
        <f t="shared" si="41"/>
        <v>-5.0612469168362573</v>
      </c>
      <c r="AL40" s="33">
        <f t="shared" si="41"/>
        <v>-4.9096999402016177</v>
      </c>
      <c r="AM40" s="33">
        <f t="shared" si="41"/>
        <v>-4.7946975490107224</v>
      </c>
      <c r="AN40" s="33">
        <f t="shared" si="41"/>
        <v>-4.7140628811123912</v>
      </c>
      <c r="AO40" s="33">
        <f t="shared" si="42"/>
        <v>-4.6532206939341423</v>
      </c>
      <c r="AP40" s="33">
        <f t="shared" si="43"/>
        <v>-4.6018069152766756</v>
      </c>
      <c r="AQ40" s="33">
        <f t="shared" si="44"/>
        <v>-4.5614497978757642</v>
      </c>
      <c r="AR40" s="33">
        <f t="shared" si="45"/>
        <v>-4.5407109657657738</v>
      </c>
      <c r="AS40" s="33">
        <f t="shared" si="46"/>
        <v>-4.5445475040011738</v>
      </c>
      <c r="AT40" s="34">
        <f t="shared" si="47"/>
        <v>-4.5716392726809358</v>
      </c>
    </row>
    <row r="41" spans="1:46" ht="23.25" customHeight="1" x14ac:dyDescent="0.3">
      <c r="A41" s="5">
        <v>0.60000000000000009</v>
      </c>
      <c r="B41" s="2">
        <f t="shared" si="48"/>
        <v>3.4561095688827884E-5</v>
      </c>
      <c r="C41" s="10">
        <f t="shared" ref="C41:W41" si="54">IFERROR(SQRT(C67^2+C93^2),"")</f>
        <v>3.8920972057729706E-5</v>
      </c>
      <c r="D41" s="11">
        <f t="shared" si="54"/>
        <v>4.3259218999772175E-5</v>
      </c>
      <c r="E41" s="11">
        <f t="shared" si="54"/>
        <v>4.5143706171008568E-5</v>
      </c>
      <c r="F41" s="11">
        <f t="shared" si="54"/>
        <v>4.3964476489775839E-5</v>
      </c>
      <c r="G41" s="11">
        <f t="shared" si="54"/>
        <v>4.0802782792238371E-5</v>
      </c>
      <c r="H41" s="11">
        <f t="shared" si="54"/>
        <v>3.7390756265225295E-5</v>
      </c>
      <c r="I41" s="11">
        <f t="shared" si="54"/>
        <v>3.3825752672033859E-5</v>
      </c>
      <c r="J41" s="11">
        <f t="shared" si="54"/>
        <v>2.9198991937860112E-5</v>
      </c>
      <c r="K41" s="11">
        <f t="shared" si="54"/>
        <v>2.363243401348279E-5</v>
      </c>
      <c r="L41" s="11">
        <f t="shared" si="54"/>
        <v>1.8568307069832834E-5</v>
      </c>
      <c r="M41" s="11">
        <f t="shared" si="54"/>
        <v>1.6368212527466369E-5</v>
      </c>
      <c r="N41" s="11">
        <f t="shared" si="54"/>
        <v>1.8568307069832831E-5</v>
      </c>
      <c r="O41" s="11">
        <f t="shared" si="54"/>
        <v>2.363243401348279E-5</v>
      </c>
      <c r="P41" s="11">
        <f t="shared" si="54"/>
        <v>2.9198991937860078E-5</v>
      </c>
      <c r="Q41" s="11">
        <f t="shared" si="54"/>
        <v>3.3825752672033846E-5</v>
      </c>
      <c r="R41" s="11">
        <f t="shared" si="54"/>
        <v>3.7390756265225282E-5</v>
      </c>
      <c r="S41" s="11">
        <f t="shared" si="54"/>
        <v>4.0802782792238365E-5</v>
      </c>
      <c r="T41" s="11">
        <f t="shared" si="54"/>
        <v>4.3964476489775833E-5</v>
      </c>
      <c r="U41" s="11">
        <f t="shared" si="54"/>
        <v>4.5143706171008555E-5</v>
      </c>
      <c r="V41" s="11">
        <f t="shared" si="54"/>
        <v>4.3259218999772175E-5</v>
      </c>
      <c r="W41" s="12">
        <f t="shared" si="54"/>
        <v>3.8920972057729726E-5</v>
      </c>
      <c r="X41" s="5">
        <v>0.60000000000000009</v>
      </c>
      <c r="Y41" s="28">
        <f t="shared" si="50"/>
        <v>-4.4808274075648384</v>
      </c>
      <c r="Z41" s="32">
        <f t="shared" si="51"/>
        <v>-4.40981632169155</v>
      </c>
      <c r="AA41" s="33">
        <f t="shared" si="41"/>
        <v>-4.363921325561539</v>
      </c>
      <c r="AB41" s="33">
        <f t="shared" si="41"/>
        <v>-4.3454027894420042</v>
      </c>
      <c r="AC41" s="33">
        <f t="shared" si="41"/>
        <v>-4.3568980938684492</v>
      </c>
      <c r="AD41" s="33">
        <f t="shared" si="41"/>
        <v>-4.3893102165645255</v>
      </c>
      <c r="AE41" s="33">
        <f t="shared" si="41"/>
        <v>-4.4272357507192055</v>
      </c>
      <c r="AF41" s="33">
        <f t="shared" si="41"/>
        <v>-4.4707525309410068</v>
      </c>
      <c r="AG41" s="33">
        <f t="shared" si="41"/>
        <v>-4.5346321418180846</v>
      </c>
      <c r="AH41" s="33">
        <f t="shared" si="41"/>
        <v>-4.6264915460703024</v>
      </c>
      <c r="AI41" s="33">
        <f t="shared" si="41"/>
        <v>-4.7312276904306794</v>
      </c>
      <c r="AJ41" s="33">
        <f t="shared" si="41"/>
        <v>-4.7859987446469026</v>
      </c>
      <c r="AK41" s="33">
        <f t="shared" si="41"/>
        <v>-4.7312276904306794</v>
      </c>
      <c r="AL41" s="33">
        <f t="shared" si="41"/>
        <v>-4.6264915460703024</v>
      </c>
      <c r="AM41" s="33">
        <f t="shared" si="41"/>
        <v>-4.5346321418180855</v>
      </c>
      <c r="AN41" s="33">
        <f t="shared" si="41"/>
        <v>-4.4707525309410068</v>
      </c>
      <c r="AO41" s="33">
        <f t="shared" si="42"/>
        <v>-4.4272357507192055</v>
      </c>
      <c r="AP41" s="33">
        <f t="shared" si="43"/>
        <v>-4.3893102165645264</v>
      </c>
      <c r="AQ41" s="33">
        <f t="shared" si="44"/>
        <v>-4.3568980938684492</v>
      </c>
      <c r="AR41" s="33">
        <f t="shared" si="45"/>
        <v>-4.3454027894420042</v>
      </c>
      <c r="AS41" s="33">
        <f t="shared" si="46"/>
        <v>-4.363921325561539</v>
      </c>
      <c r="AT41" s="34">
        <f t="shared" si="47"/>
        <v>-4.40981632169155</v>
      </c>
    </row>
    <row r="42" spans="1:46" ht="23.25" customHeight="1" x14ac:dyDescent="0.3">
      <c r="A42" s="5">
        <v>0.50000000000000011</v>
      </c>
      <c r="B42" s="2">
        <f t="shared" si="48"/>
        <v>6.0843012841896614E-5</v>
      </c>
      <c r="C42" s="10">
        <f t="shared" ref="C42:W42" si="55">IFERROR(SQRT(C68^2+C94^2),"")</f>
        <v>5.8450159951729526E-5</v>
      </c>
      <c r="D42" s="11">
        <f t="shared" si="55"/>
        <v>6.9304248315316903E-5</v>
      </c>
      <c r="E42" s="11">
        <f t="shared" si="55"/>
        <v>7.6383712157413733E-5</v>
      </c>
      <c r="F42" s="11">
        <f t="shared" si="55"/>
        <v>7.6957677025409071E-5</v>
      </c>
      <c r="G42" s="11">
        <f t="shared" si="55"/>
        <v>7.3077626733696345E-5</v>
      </c>
      <c r="H42" s="11">
        <f t="shared" si="55"/>
        <v>6.9109913798929719E-5</v>
      </c>
      <c r="I42" s="11">
        <f t="shared" si="55"/>
        <v>6.3885223423090402E-5</v>
      </c>
      <c r="J42" s="11">
        <f t="shared" si="55"/>
        <v>5.5109166559063176E-5</v>
      </c>
      <c r="K42" s="11">
        <f t="shared" si="55"/>
        <v>4.456937663567811E-5</v>
      </c>
      <c r="L42" s="11">
        <f t="shared" si="55"/>
        <v>3.5832175074723048E-5</v>
      </c>
      <c r="M42" s="11">
        <f t="shared" si="55"/>
        <v>3.234471032972914E-5</v>
      </c>
      <c r="N42" s="11">
        <f t="shared" si="55"/>
        <v>3.5832175074723035E-5</v>
      </c>
      <c r="O42" s="11">
        <f t="shared" si="55"/>
        <v>4.4569376635678062E-5</v>
      </c>
      <c r="P42" s="11">
        <f t="shared" si="55"/>
        <v>5.5109166559063149E-5</v>
      </c>
      <c r="Q42" s="11">
        <f t="shared" si="55"/>
        <v>6.3885223423090402E-5</v>
      </c>
      <c r="R42" s="11">
        <f t="shared" si="55"/>
        <v>6.9109913798929705E-5</v>
      </c>
      <c r="S42" s="11">
        <f t="shared" si="55"/>
        <v>7.3077626733696331E-5</v>
      </c>
      <c r="T42" s="11">
        <f t="shared" si="55"/>
        <v>7.6957677025409031E-5</v>
      </c>
      <c r="U42" s="11">
        <f t="shared" si="55"/>
        <v>7.6383712157413746E-5</v>
      </c>
      <c r="V42" s="11">
        <f t="shared" si="55"/>
        <v>6.9304248315316916E-5</v>
      </c>
      <c r="W42" s="12">
        <f t="shared" si="55"/>
        <v>5.8450159951729519E-5</v>
      </c>
      <c r="X42" s="5">
        <v>0.50000000000000011</v>
      </c>
      <c r="Y42" s="28">
        <f t="shared" si="50"/>
        <v>-4.2300039348961462</v>
      </c>
      <c r="Z42" s="32">
        <f t="shared" si="51"/>
        <v>-4.2332142960323642</v>
      </c>
      <c r="AA42" s="33">
        <f t="shared" si="41"/>
        <v>-4.1592401425404448</v>
      </c>
      <c r="AB42" s="33">
        <f t="shared" si="41"/>
        <v>-4.116999239255378</v>
      </c>
      <c r="AC42" s="33">
        <f t="shared" si="41"/>
        <v>-4.1137480499914556</v>
      </c>
      <c r="AD42" s="33">
        <f t="shared" si="41"/>
        <v>-4.1362155652220176</v>
      </c>
      <c r="AE42" s="33">
        <f t="shared" si="41"/>
        <v>-4.1604596487279277</v>
      </c>
      <c r="AF42" s="33">
        <f t="shared" si="41"/>
        <v>-4.1945995820281876</v>
      </c>
      <c r="AG42" s="33">
        <f t="shared" si="41"/>
        <v>-4.2587761569574161</v>
      </c>
      <c r="AH42" s="33">
        <f t="shared" si="41"/>
        <v>-4.3509634400798189</v>
      </c>
      <c r="AI42" s="33">
        <f t="shared" si="41"/>
        <v>-4.4457268286109128</v>
      </c>
      <c r="AJ42" s="33">
        <f t="shared" si="41"/>
        <v>-4.4901967339272195</v>
      </c>
      <c r="AK42" s="33">
        <f t="shared" si="41"/>
        <v>-4.4457268286109128</v>
      </c>
      <c r="AL42" s="33">
        <f t="shared" si="41"/>
        <v>-4.3509634400798198</v>
      </c>
      <c r="AM42" s="33">
        <f t="shared" si="41"/>
        <v>-4.2587761569574161</v>
      </c>
      <c r="AN42" s="33">
        <f t="shared" si="41"/>
        <v>-4.1945995820281876</v>
      </c>
      <c r="AO42" s="33">
        <f t="shared" si="42"/>
        <v>-4.1604596487279277</v>
      </c>
      <c r="AP42" s="33">
        <f t="shared" si="43"/>
        <v>-4.1362155652220176</v>
      </c>
      <c r="AQ42" s="33">
        <f t="shared" si="44"/>
        <v>-4.1137480499914556</v>
      </c>
      <c r="AR42" s="33">
        <f t="shared" si="45"/>
        <v>-4.116999239255378</v>
      </c>
      <c r="AS42" s="33">
        <f t="shared" si="46"/>
        <v>-4.1592401425404448</v>
      </c>
      <c r="AT42" s="34">
        <f t="shared" si="47"/>
        <v>-4.2332142960323642</v>
      </c>
    </row>
    <row r="43" spans="1:46" ht="23.25" customHeight="1" x14ac:dyDescent="0.3">
      <c r="A43" s="5">
        <v>0.40000000000000013</v>
      </c>
      <c r="B43" s="2">
        <f t="shared" si="48"/>
        <v>1.1451001745281168E-4</v>
      </c>
      <c r="C43" s="10">
        <f t="shared" ref="C43:W43" si="56">IFERROR(SQRT(C69^2+C95^2),"")</f>
        <v>9.018722945406993E-5</v>
      </c>
      <c r="D43" s="11">
        <f t="shared" si="56"/>
        <v>1.177315432723268E-4</v>
      </c>
      <c r="E43" s="11">
        <f t="shared" si="56"/>
        <v>1.421778999445202E-4</v>
      </c>
      <c r="F43" s="11">
        <f t="shared" si="56"/>
        <v>1.5183778375725296E-4</v>
      </c>
      <c r="G43" s="11">
        <f t="shared" si="56"/>
        <v>1.4791706128898044E-4</v>
      </c>
      <c r="H43" s="11">
        <f t="shared" si="56"/>
        <v>1.4303995240522524E-4</v>
      </c>
      <c r="I43" s="11">
        <f t="shared" si="56"/>
        <v>1.2989374620201485E-4</v>
      </c>
      <c r="J43" s="11">
        <f t="shared" si="56"/>
        <v>1.0588918034566719E-4</v>
      </c>
      <c r="K43" s="11">
        <f t="shared" si="56"/>
        <v>8.1209408652079787E-5</v>
      </c>
      <c r="L43" s="11">
        <f t="shared" si="56"/>
        <v>6.3751693216582207E-5</v>
      </c>
      <c r="M43" s="11">
        <f t="shared" si="56"/>
        <v>5.7439369431606525E-5</v>
      </c>
      <c r="N43" s="11">
        <f t="shared" si="56"/>
        <v>6.3751693216582153E-5</v>
      </c>
      <c r="O43" s="11">
        <f t="shared" si="56"/>
        <v>8.1209408652079733E-5</v>
      </c>
      <c r="P43" s="11">
        <f t="shared" si="56"/>
        <v>1.0588918034566717E-4</v>
      </c>
      <c r="Q43" s="11">
        <f t="shared" si="56"/>
        <v>1.2989374620201477E-4</v>
      </c>
      <c r="R43" s="11">
        <f t="shared" si="56"/>
        <v>1.4303995240522516E-4</v>
      </c>
      <c r="S43" s="11">
        <f t="shared" si="56"/>
        <v>1.4791706128898041E-4</v>
      </c>
      <c r="T43" s="11">
        <f t="shared" si="56"/>
        <v>1.5183778375725299E-4</v>
      </c>
      <c r="U43" s="11">
        <f t="shared" si="56"/>
        <v>1.4217789994452014E-4</v>
      </c>
      <c r="V43" s="11">
        <f t="shared" si="56"/>
        <v>1.1773154327232683E-4</v>
      </c>
      <c r="W43" s="12">
        <f t="shared" si="56"/>
        <v>9.0187229454069998E-5</v>
      </c>
      <c r="X43" s="5">
        <v>0.40000000000000013</v>
      </c>
      <c r="Y43" s="28">
        <f t="shared" si="50"/>
        <v>-3.9602030291992825</v>
      </c>
      <c r="Z43" s="32">
        <f t="shared" si="51"/>
        <v>-4.0448549543680388</v>
      </c>
      <c r="AA43" s="33">
        <f t="shared" si="41"/>
        <v>-3.9291071630377514</v>
      </c>
      <c r="AB43" s="33">
        <f t="shared" si="41"/>
        <v>-3.8471679048583951</v>
      </c>
      <c r="AC43" s="33">
        <f t="shared" si="41"/>
        <v>-3.8186201438855654</v>
      </c>
      <c r="AD43" s="33">
        <f t="shared" si="41"/>
        <v>-3.8299817300172014</v>
      </c>
      <c r="AE43" s="33">
        <f t="shared" si="41"/>
        <v>-3.84454264305425</v>
      </c>
      <c r="AF43" s="33">
        <f t="shared" si="41"/>
        <v>-3.8864117577440327</v>
      </c>
      <c r="AG43" s="33">
        <f t="shared" si="41"/>
        <v>-3.975148413416878</v>
      </c>
      <c r="AH43" s="33">
        <f t="shared" si="41"/>
        <v>-4.0903936519291602</v>
      </c>
      <c r="AI43" s="33">
        <f t="shared" si="41"/>
        <v>-4.1955082760727853</v>
      </c>
      <c r="AJ43" s="33">
        <f t="shared" si="41"/>
        <v>-4.2407903364168167</v>
      </c>
      <c r="AK43" s="33">
        <f t="shared" si="41"/>
        <v>-4.1955082760727862</v>
      </c>
      <c r="AL43" s="33">
        <f t="shared" si="41"/>
        <v>-4.0903936519291602</v>
      </c>
      <c r="AM43" s="33">
        <f t="shared" si="41"/>
        <v>-3.975148413416878</v>
      </c>
      <c r="AN43" s="33">
        <f t="shared" si="41"/>
        <v>-3.8864117577440331</v>
      </c>
      <c r="AO43" s="33">
        <f t="shared" si="42"/>
        <v>-3.8445426430542504</v>
      </c>
      <c r="AP43" s="33">
        <f t="shared" si="43"/>
        <v>-3.8299817300172014</v>
      </c>
      <c r="AQ43" s="33">
        <f t="shared" si="44"/>
        <v>-3.8186201438855649</v>
      </c>
      <c r="AR43" s="33">
        <f t="shared" si="45"/>
        <v>-3.8471679048583951</v>
      </c>
      <c r="AS43" s="33">
        <f t="shared" si="46"/>
        <v>-3.9291071630377514</v>
      </c>
      <c r="AT43" s="34">
        <f t="shared" si="47"/>
        <v>-4.0448549543680379</v>
      </c>
    </row>
    <row r="44" spans="1:46" ht="23.25" customHeight="1" x14ac:dyDescent="0.3">
      <c r="A44" s="5">
        <v>0.30000000000000016</v>
      </c>
      <c r="B44" s="2">
        <f t="shared" si="48"/>
        <v>2.3813212976115443E-4</v>
      </c>
      <c r="C44" s="10">
        <f t="shared" ref="C44:W44" si="57">IFERROR(SQRT(C70^2+C96^2),"")</f>
        <v>1.4016722033415512E-4</v>
      </c>
      <c r="D44" s="11">
        <f t="shared" si="57"/>
        <v>2.1028513747152472E-4</v>
      </c>
      <c r="E44" s="11">
        <f t="shared" si="57"/>
        <v>2.9766608706729096E-4</v>
      </c>
      <c r="F44" s="11">
        <f t="shared" si="57"/>
        <v>3.5804752077146345E-4</v>
      </c>
      <c r="G44" s="11">
        <f t="shared" si="57"/>
        <v>3.6075412234520403E-4</v>
      </c>
      <c r="H44" s="11">
        <f t="shared" si="57"/>
        <v>3.4913432845572651E-4</v>
      </c>
      <c r="I44" s="11">
        <f t="shared" si="57"/>
        <v>2.8814860352446289E-4</v>
      </c>
      <c r="J44" s="11">
        <f t="shared" si="57"/>
        <v>2.0455031481557873E-4</v>
      </c>
      <c r="K44" s="11">
        <f t="shared" si="57"/>
        <v>1.4080118460331199E-4</v>
      </c>
      <c r="L44" s="11">
        <f t="shared" si="57"/>
        <v>1.0445513690340791E-4</v>
      </c>
      <c r="M44" s="11">
        <f t="shared" si="57"/>
        <v>9.2755412399991193E-5</v>
      </c>
      <c r="N44" s="11">
        <f t="shared" si="57"/>
        <v>1.0445513690340783E-4</v>
      </c>
      <c r="O44" s="11">
        <f t="shared" si="57"/>
        <v>1.4080118460331188E-4</v>
      </c>
      <c r="P44" s="11">
        <f t="shared" si="57"/>
        <v>2.0455031481557851E-4</v>
      </c>
      <c r="Q44" s="11">
        <f t="shared" si="57"/>
        <v>2.8814860352446251E-4</v>
      </c>
      <c r="R44" s="11">
        <f t="shared" si="57"/>
        <v>3.491343284557264E-4</v>
      </c>
      <c r="S44" s="11">
        <f t="shared" si="57"/>
        <v>3.6075412234520398E-4</v>
      </c>
      <c r="T44" s="11">
        <f t="shared" si="57"/>
        <v>3.5804752077146323E-4</v>
      </c>
      <c r="U44" s="11">
        <f t="shared" si="57"/>
        <v>2.9766608706729096E-4</v>
      </c>
      <c r="V44" s="11">
        <f t="shared" si="57"/>
        <v>2.1028513747152483E-4</v>
      </c>
      <c r="W44" s="12">
        <f t="shared" si="57"/>
        <v>1.4016722033415531E-4</v>
      </c>
      <c r="X44" s="5">
        <v>0.30000000000000016</v>
      </c>
      <c r="Y44" s="28">
        <f t="shared" si="50"/>
        <v>-3.6648617774038659</v>
      </c>
      <c r="Z44" s="32">
        <f t="shared" si="51"/>
        <v>-3.8533535390975495</v>
      </c>
      <c r="AA44" s="33">
        <f t="shared" si="41"/>
        <v>-3.6771914212851562</v>
      </c>
      <c r="AB44" s="33">
        <f t="shared" si="41"/>
        <v>-3.5262706414651217</v>
      </c>
      <c r="AC44" s="33">
        <f t="shared" si="41"/>
        <v>-3.4460593291125412</v>
      </c>
      <c r="AD44" s="33">
        <f t="shared" si="41"/>
        <v>-3.4427886975136213</v>
      </c>
      <c r="AE44" s="33">
        <f t="shared" si="41"/>
        <v>-3.457007447301756</v>
      </c>
      <c r="AF44" s="33">
        <f t="shared" si="41"/>
        <v>-3.5403834808304628</v>
      </c>
      <c r="AG44" s="33">
        <f t="shared" si="41"/>
        <v>-3.6891998477590398</v>
      </c>
      <c r="AH44" s="33">
        <f t="shared" si="41"/>
        <v>-3.8513936913265949</v>
      </c>
      <c r="AI44" s="33">
        <f t="shared" si="41"/>
        <v>-3.9810701973883464</v>
      </c>
      <c r="AJ44" s="33">
        <f t="shared" si="41"/>
        <v>-4.0326607393207965</v>
      </c>
      <c r="AK44" s="33">
        <f t="shared" si="41"/>
        <v>-3.9810701973883469</v>
      </c>
      <c r="AL44" s="33">
        <f t="shared" si="41"/>
        <v>-3.8513936913265954</v>
      </c>
      <c r="AM44" s="33">
        <f t="shared" si="41"/>
        <v>-3.6891998477590402</v>
      </c>
      <c r="AN44" s="33">
        <f t="shared" si="41"/>
        <v>-3.5403834808304637</v>
      </c>
      <c r="AO44" s="33">
        <f t="shared" si="42"/>
        <v>-3.4570074473017565</v>
      </c>
      <c r="AP44" s="33">
        <f t="shared" si="43"/>
        <v>-3.4427886975136213</v>
      </c>
      <c r="AQ44" s="33">
        <f t="shared" si="44"/>
        <v>-3.4460593291125416</v>
      </c>
      <c r="AR44" s="33">
        <f t="shared" si="45"/>
        <v>-3.5262706414651217</v>
      </c>
      <c r="AS44" s="33">
        <f t="shared" si="46"/>
        <v>-3.6771914212851557</v>
      </c>
      <c r="AT44" s="34">
        <f t="shared" si="47"/>
        <v>-3.8533535390975491</v>
      </c>
    </row>
    <row r="45" spans="1:46" ht="23.25" customHeight="1" x14ac:dyDescent="0.3">
      <c r="A45" s="5">
        <v>0.20000000000000015</v>
      </c>
      <c r="B45" s="2">
        <f t="shared" si="48"/>
        <v>6.0131055473463234E-4</v>
      </c>
      <c r="C45" s="10">
        <f t="shared" ref="C45:W45" si="58">IFERROR(SQRT(C71^2+C97^2),"")</f>
        <v>2.1028023604606149E-4</v>
      </c>
      <c r="D45" s="11">
        <f t="shared" si="58"/>
        <v>3.78598149630019E-4</v>
      </c>
      <c r="E45" s="11">
        <f t="shared" si="58"/>
        <v>7.0237489989321135E-4</v>
      </c>
      <c r="F45" s="11">
        <f t="shared" si="58"/>
        <v>1.1306008247200302E-3</v>
      </c>
      <c r="G45" s="11">
        <f t="shared" si="58"/>
        <v>1.2393452315848682E-3</v>
      </c>
      <c r="H45" s="11">
        <f t="shared" si="58"/>
        <v>1.1235396409562037E-3</v>
      </c>
      <c r="I45" s="11">
        <f t="shared" si="58"/>
        <v>6.994767010302436E-4</v>
      </c>
      <c r="J45" s="11">
        <f t="shared" si="58"/>
        <v>3.8313121879034824E-4</v>
      </c>
      <c r="K45" s="11">
        <f t="shared" si="58"/>
        <v>2.2476330964375129E-4</v>
      </c>
      <c r="L45" s="11">
        <f t="shared" si="58"/>
        <v>1.5445221214032464E-4</v>
      </c>
      <c r="M45" s="11">
        <f t="shared" si="58"/>
        <v>1.3439680055715603E-4</v>
      </c>
      <c r="N45" s="11">
        <f t="shared" si="58"/>
        <v>1.5445221214032464E-4</v>
      </c>
      <c r="O45" s="11">
        <f t="shared" si="58"/>
        <v>2.2476330964375091E-4</v>
      </c>
      <c r="P45" s="11">
        <f t="shared" si="58"/>
        <v>3.8313121879034743E-4</v>
      </c>
      <c r="Q45" s="11">
        <f t="shared" si="58"/>
        <v>6.9947670103024274E-4</v>
      </c>
      <c r="R45" s="11">
        <f t="shared" si="58"/>
        <v>1.1235396409562037E-3</v>
      </c>
      <c r="S45" s="11">
        <f t="shared" si="58"/>
        <v>1.2393452315848682E-3</v>
      </c>
      <c r="T45" s="11">
        <f t="shared" si="58"/>
        <v>1.1306008247200313E-3</v>
      </c>
      <c r="U45" s="11">
        <f t="shared" si="58"/>
        <v>7.0237489989321254E-4</v>
      </c>
      <c r="V45" s="11">
        <f t="shared" si="58"/>
        <v>3.7859814963001927E-4</v>
      </c>
      <c r="W45" s="12">
        <f t="shared" si="58"/>
        <v>2.1028023604606177E-4</v>
      </c>
      <c r="X45" s="5">
        <v>0.20000000000000015</v>
      </c>
      <c r="Y45" s="28">
        <f t="shared" si="50"/>
        <v>-3.3354789776490938</v>
      </c>
      <c r="Z45" s="32">
        <f t="shared" si="51"/>
        <v>-3.6772015441443653</v>
      </c>
      <c r="AA45" s="33">
        <f t="shared" si="41"/>
        <v>-3.4218215129486511</v>
      </c>
      <c r="AB45" s="33">
        <f t="shared" si="41"/>
        <v>-3.1534310167953588</v>
      </c>
      <c r="AC45" s="33">
        <f t="shared" si="41"/>
        <v>-2.9466907020784232</v>
      </c>
      <c r="AD45" s="33">
        <f t="shared" si="41"/>
        <v>-2.9068076998484562</v>
      </c>
      <c r="AE45" s="33">
        <f t="shared" si="41"/>
        <v>-2.9494116001074899</v>
      </c>
      <c r="AF45" s="33">
        <f t="shared" si="41"/>
        <v>-3.1552267469084203</v>
      </c>
      <c r="AG45" s="33">
        <f t="shared" si="41"/>
        <v>-3.4166524588339837</v>
      </c>
      <c r="AH45" s="33">
        <f t="shared" si="41"/>
        <v>-3.6482745815360467</v>
      </c>
      <c r="AI45" s="33">
        <f t="shared" si="41"/>
        <v>-3.8112058671394409</v>
      </c>
      <c r="AJ45" s="33">
        <f t="shared" si="41"/>
        <v>-3.8716110699496888</v>
      </c>
      <c r="AK45" s="33">
        <f t="shared" si="41"/>
        <v>-3.8112058671394409</v>
      </c>
      <c r="AL45" s="33">
        <f t="shared" si="41"/>
        <v>-3.6482745815360476</v>
      </c>
      <c r="AM45" s="33">
        <f t="shared" si="41"/>
        <v>-3.4166524588339846</v>
      </c>
      <c r="AN45" s="33">
        <f t="shared" si="41"/>
        <v>-3.1552267469084208</v>
      </c>
      <c r="AO45" s="33">
        <f t="shared" si="42"/>
        <v>-2.9494116001074899</v>
      </c>
      <c r="AP45" s="33">
        <f t="shared" si="43"/>
        <v>-2.9068076998484562</v>
      </c>
      <c r="AQ45" s="33">
        <f t="shared" si="44"/>
        <v>-2.9466907020784228</v>
      </c>
      <c r="AR45" s="33">
        <f t="shared" si="45"/>
        <v>-3.1534310167953579</v>
      </c>
      <c r="AS45" s="33">
        <f t="shared" si="46"/>
        <v>-3.4218215129486507</v>
      </c>
      <c r="AT45" s="34">
        <f t="shared" si="47"/>
        <v>-3.6772015441443648</v>
      </c>
    </row>
    <row r="46" spans="1:46" ht="23.25" customHeight="1" x14ac:dyDescent="0.3">
      <c r="A46" s="5">
        <v>0.10000000000000014</v>
      </c>
      <c r="B46" s="2">
        <f t="shared" si="48"/>
        <v>2.5349244520032257E-3</v>
      </c>
      <c r="C46" s="10">
        <f t="shared" ref="C46:W46" si="59">IFERROR(SQRT(C72^2+C98^2),"")</f>
        <v>2.8363815396121954E-4</v>
      </c>
      <c r="D46" s="11">
        <f t="shared" si="59"/>
        <v>6.1372248052090814E-4</v>
      </c>
      <c r="E46" s="11">
        <f t="shared" si="59"/>
        <v>1.6551991287186941E-3</v>
      </c>
      <c r="F46" s="11">
        <f t="shared" si="59"/>
        <v>5.5939859664982687E-3</v>
      </c>
      <c r="G46" s="11">
        <f t="shared" si="59"/>
        <v>9.9886640475995003E-3</v>
      </c>
      <c r="H46" s="11">
        <f t="shared" si="59"/>
        <v>5.5929202705211224E-3</v>
      </c>
      <c r="I46" s="11">
        <f t="shared" si="59"/>
        <v>1.6621422098499412E-3</v>
      </c>
      <c r="J46" s="11">
        <f t="shared" si="59"/>
        <v>6.2978117077167116E-4</v>
      </c>
      <c r="K46" s="11">
        <f t="shared" si="59"/>
        <v>3.1184100937196857E-4</v>
      </c>
      <c r="L46" s="11">
        <f t="shared" si="59"/>
        <v>1.9955059822290689E-4</v>
      </c>
      <c r="M46" s="11">
        <f t="shared" si="59"/>
        <v>1.7052341999533038E-4</v>
      </c>
      <c r="N46" s="11">
        <f t="shared" si="59"/>
        <v>1.9955059822290665E-4</v>
      </c>
      <c r="O46" s="11">
        <f t="shared" si="59"/>
        <v>3.1184100937196798E-4</v>
      </c>
      <c r="P46" s="11">
        <f t="shared" si="59"/>
        <v>6.2978117077166953E-4</v>
      </c>
      <c r="Q46" s="11">
        <f t="shared" si="59"/>
        <v>1.6621422098499368E-3</v>
      </c>
      <c r="R46" s="11">
        <f t="shared" si="59"/>
        <v>5.5929202705211059E-3</v>
      </c>
      <c r="S46" s="11">
        <f t="shared" si="59"/>
        <v>9.9886640475995003E-3</v>
      </c>
      <c r="T46" s="11">
        <f t="shared" si="59"/>
        <v>5.5939859664982852E-3</v>
      </c>
      <c r="U46" s="11">
        <f t="shared" si="59"/>
        <v>1.6551991287186985E-3</v>
      </c>
      <c r="V46" s="11">
        <f t="shared" si="59"/>
        <v>6.1372248052090944E-4</v>
      </c>
      <c r="W46" s="12">
        <f t="shared" si="59"/>
        <v>2.8363815396121987E-4</v>
      </c>
      <c r="X46" s="5">
        <v>0.10000000000000014</v>
      </c>
      <c r="Y46" s="28">
        <f t="shared" si="50"/>
        <v>-2.9634104316745558</v>
      </c>
      <c r="Z46" s="32">
        <f t="shared" si="51"/>
        <v>-3.5472353498630929</v>
      </c>
      <c r="AA46" s="33">
        <f t="shared" si="41"/>
        <v>-3.2120279683123414</v>
      </c>
      <c r="AB46" s="33">
        <f t="shared" si="41"/>
        <v>-2.7811497509508061</v>
      </c>
      <c r="AC46" s="33">
        <f t="shared" si="41"/>
        <v>-2.2522786274675322</v>
      </c>
      <c r="AD46" s="33">
        <f t="shared" si="41"/>
        <v>-2.0004925934110185</v>
      </c>
      <c r="AE46" s="33">
        <f t="shared" si="41"/>
        <v>-2.2523613716818582</v>
      </c>
      <c r="AF46" s="33">
        <f t="shared" si="41"/>
        <v>-2.7793318215200489</v>
      </c>
      <c r="AG46" s="33">
        <f t="shared" si="41"/>
        <v>-3.2008103280630906</v>
      </c>
      <c r="AH46" s="33">
        <f t="shared" si="41"/>
        <v>-3.5060667724928511</v>
      </c>
      <c r="AI46" s="33">
        <f t="shared" si="41"/>
        <v>-3.699946965927976</v>
      </c>
      <c r="AJ46" s="33">
        <f t="shared" si="41"/>
        <v>-3.7682159657844312</v>
      </c>
      <c r="AK46" s="33">
        <f t="shared" si="41"/>
        <v>-3.6999469659279764</v>
      </c>
      <c r="AL46" s="33">
        <f t="shared" si="41"/>
        <v>-3.506066772492852</v>
      </c>
      <c r="AM46" s="33">
        <f t="shared" si="41"/>
        <v>-3.2008103280630915</v>
      </c>
      <c r="AN46" s="33">
        <f t="shared" si="41"/>
        <v>-2.7793318215200502</v>
      </c>
      <c r="AO46" s="33">
        <f t="shared" si="42"/>
        <v>-2.2523613716818596</v>
      </c>
      <c r="AP46" s="33">
        <f t="shared" si="43"/>
        <v>-2.0004925934110185</v>
      </c>
      <c r="AQ46" s="33">
        <f t="shared" si="44"/>
        <v>-2.2522786274675308</v>
      </c>
      <c r="AR46" s="33">
        <f t="shared" si="45"/>
        <v>-2.7811497509508047</v>
      </c>
      <c r="AS46" s="33">
        <f t="shared" si="46"/>
        <v>-3.2120279683123405</v>
      </c>
      <c r="AT46" s="34">
        <f t="shared" si="47"/>
        <v>-3.5472353498630924</v>
      </c>
    </row>
    <row r="47" spans="1:46" ht="23.25" customHeight="1" x14ac:dyDescent="0.3">
      <c r="A47" s="5">
        <v>0</v>
      </c>
      <c r="B47" s="2">
        <f t="shared" si="48"/>
        <v>5.0048534148546316E-3</v>
      </c>
      <c r="C47" s="10">
        <f t="shared" ref="C47:W47" si="60">IFERROR(SQRT(C73^2+C99^2),"")</f>
        <v>3.1738281250000034E-4</v>
      </c>
      <c r="D47" s="11">
        <f t="shared" si="60"/>
        <v>7.466666666666675E-4</v>
      </c>
      <c r="E47" s="11">
        <f t="shared" si="60"/>
        <v>2.5072886297376126E-3</v>
      </c>
      <c r="F47" s="11">
        <f t="shared" si="60"/>
        <v>2.0009103322712801E-2</v>
      </c>
      <c r="G47" s="11" t="str">
        <f t="shared" si="60"/>
        <v/>
      </c>
      <c r="H47" s="11">
        <f t="shared" si="60"/>
        <v>2.0015026296018045E-2</v>
      </c>
      <c r="I47" s="11">
        <f t="shared" si="60"/>
        <v>2.5200000000000036E-3</v>
      </c>
      <c r="J47" s="11">
        <f t="shared" si="60"/>
        <v>7.6817558299039864E-4</v>
      </c>
      <c r="K47" s="11">
        <f t="shared" si="60"/>
        <v>3.5156250000000031E-4</v>
      </c>
      <c r="L47" s="11">
        <f t="shared" si="60"/>
        <v>2.1830903790087466E-4</v>
      </c>
      <c r="M47" s="11">
        <f t="shared" si="60"/>
        <v>1.8518518518518509E-4</v>
      </c>
      <c r="N47" s="11">
        <f t="shared" si="60"/>
        <v>2.1830903790087444E-4</v>
      </c>
      <c r="O47" s="11">
        <f t="shared" si="60"/>
        <v>3.515624999999995E-4</v>
      </c>
      <c r="P47" s="11">
        <f t="shared" si="60"/>
        <v>7.6817558299039637E-4</v>
      </c>
      <c r="Q47" s="11">
        <f t="shared" si="60"/>
        <v>2.5199999999999927E-3</v>
      </c>
      <c r="R47" s="11">
        <f t="shared" si="60"/>
        <v>2.001502629601792E-2</v>
      </c>
      <c r="S47" s="11" t="str">
        <f t="shared" si="60"/>
        <v/>
      </c>
      <c r="T47" s="11">
        <f t="shared" si="60"/>
        <v>2.000910332271293E-2</v>
      </c>
      <c r="U47" s="11">
        <f t="shared" si="60"/>
        <v>2.5072886297376191E-3</v>
      </c>
      <c r="V47" s="11">
        <f t="shared" si="60"/>
        <v>7.4666666666666913E-4</v>
      </c>
      <c r="W47" s="12">
        <f t="shared" si="60"/>
        <v>3.1738281250000077E-4</v>
      </c>
      <c r="X47" s="5">
        <v>0</v>
      </c>
      <c r="Y47" s="28">
        <f t="shared" si="50"/>
        <v>-2.8755540304861125</v>
      </c>
      <c r="Z47" s="32">
        <f t="shared" si="51"/>
        <v>-3.4984165956609372</v>
      </c>
      <c r="AA47" s="33">
        <f t="shared" si="41"/>
        <v>-3.126873236385499</v>
      </c>
      <c r="AB47" s="33">
        <f t="shared" si="41"/>
        <v>-2.600795668799202</v>
      </c>
      <c r="AC47" s="33">
        <f t="shared" si="41"/>
        <v>-1.6987723731690572</v>
      </c>
      <c r="AD47" s="33" t="str">
        <f t="shared" si="41"/>
        <v/>
      </c>
      <c r="AE47" s="33">
        <f t="shared" si="41"/>
        <v>-1.6986438349764115</v>
      </c>
      <c r="AF47" s="33">
        <f t="shared" si="41"/>
        <v>-2.5985994592184554</v>
      </c>
      <c r="AG47" s="33">
        <f t="shared" si="41"/>
        <v>-3.1145395013117736</v>
      </c>
      <c r="AH47" s="33">
        <f t="shared" si="41"/>
        <v>-3.4539974558725244</v>
      </c>
      <c r="AI47" s="33">
        <f t="shared" si="41"/>
        <v>-3.6609282843127215</v>
      </c>
      <c r="AJ47" s="33">
        <f t="shared" si="41"/>
        <v>-3.7323937598229686</v>
      </c>
      <c r="AK47" s="33">
        <f t="shared" si="41"/>
        <v>-3.660928284312722</v>
      </c>
      <c r="AL47" s="33">
        <f t="shared" si="41"/>
        <v>-3.4539974558725253</v>
      </c>
      <c r="AM47" s="33">
        <f t="shared" si="41"/>
        <v>-3.1145395013117749</v>
      </c>
      <c r="AN47" s="33">
        <f t="shared" si="41"/>
        <v>-2.5985994592184571</v>
      </c>
      <c r="AO47" s="33">
        <f t="shared" si="42"/>
        <v>-1.6986438349764141</v>
      </c>
      <c r="AP47" s="33" t="str">
        <f t="shared" si="43"/>
        <v/>
      </c>
      <c r="AQ47" s="33">
        <f t="shared" si="44"/>
        <v>-1.6987723731690543</v>
      </c>
      <c r="AR47" s="33">
        <f t="shared" si="45"/>
        <v>-2.6007956687992011</v>
      </c>
      <c r="AS47" s="33">
        <f t="shared" si="46"/>
        <v>-3.1268732363854981</v>
      </c>
      <c r="AT47" s="34">
        <f t="shared" si="47"/>
        <v>-3.4984165956609363</v>
      </c>
    </row>
    <row r="48" spans="1:46" ht="23.25" customHeight="1" x14ac:dyDescent="0.3">
      <c r="A48" s="5">
        <v>-0.1</v>
      </c>
      <c r="B48" s="2">
        <f t="shared" si="48"/>
        <v>2.5349244520032335E-3</v>
      </c>
      <c r="C48" s="10">
        <f t="shared" ref="C48:W48" si="61">IFERROR(SQRT(C74^2+C100^2),"")</f>
        <v>2.8363815396121949E-4</v>
      </c>
      <c r="D48" s="11">
        <f t="shared" si="61"/>
        <v>6.1372248052090836E-4</v>
      </c>
      <c r="E48" s="11">
        <f t="shared" si="61"/>
        <v>1.6551991287186963E-3</v>
      </c>
      <c r="F48" s="11">
        <f t="shared" si="61"/>
        <v>5.5939859664982869E-3</v>
      </c>
      <c r="G48" s="11">
        <f t="shared" si="61"/>
        <v>9.9886640475995419E-3</v>
      </c>
      <c r="H48" s="11">
        <f t="shared" si="61"/>
        <v>5.5929202705211397E-3</v>
      </c>
      <c r="I48" s="11">
        <f t="shared" si="61"/>
        <v>1.6621422098499433E-3</v>
      </c>
      <c r="J48" s="11">
        <f t="shared" si="61"/>
        <v>6.2978117077167127E-4</v>
      </c>
      <c r="K48" s="11">
        <f t="shared" si="61"/>
        <v>3.1184100937196863E-4</v>
      </c>
      <c r="L48" s="11">
        <f t="shared" si="61"/>
        <v>1.9955059822290692E-4</v>
      </c>
      <c r="M48" s="11">
        <f t="shared" si="61"/>
        <v>1.7052341999533038E-4</v>
      </c>
      <c r="N48" s="11">
        <f t="shared" si="61"/>
        <v>1.9955059822290673E-4</v>
      </c>
      <c r="O48" s="11">
        <f t="shared" si="61"/>
        <v>3.1184100937196808E-4</v>
      </c>
      <c r="P48" s="11">
        <f t="shared" si="61"/>
        <v>6.2978117077166975E-4</v>
      </c>
      <c r="Q48" s="11">
        <f t="shared" si="61"/>
        <v>1.6621422098499377E-3</v>
      </c>
      <c r="R48" s="11">
        <f t="shared" si="61"/>
        <v>5.5929202705211232E-3</v>
      </c>
      <c r="S48" s="11">
        <f t="shared" si="61"/>
        <v>9.9886640475995419E-3</v>
      </c>
      <c r="T48" s="11">
        <f t="shared" si="61"/>
        <v>5.5939859664982982E-3</v>
      </c>
      <c r="U48" s="11">
        <f t="shared" si="61"/>
        <v>1.6551991287186985E-3</v>
      </c>
      <c r="V48" s="11">
        <f t="shared" si="61"/>
        <v>6.1372248052090955E-4</v>
      </c>
      <c r="W48" s="12">
        <f t="shared" si="61"/>
        <v>2.8363815396122009E-4</v>
      </c>
      <c r="X48" s="5">
        <v>-0.1</v>
      </c>
      <c r="Y48" s="28">
        <f t="shared" si="50"/>
        <v>-2.9634104316745553</v>
      </c>
      <c r="Z48" s="32">
        <f t="shared" si="51"/>
        <v>-3.5472353498630933</v>
      </c>
      <c r="AA48" s="33">
        <f t="shared" si="41"/>
        <v>-3.2120279683123409</v>
      </c>
      <c r="AB48" s="33">
        <f t="shared" si="41"/>
        <v>-2.7811497509508052</v>
      </c>
      <c r="AC48" s="33">
        <f t="shared" si="41"/>
        <v>-2.2522786274675308</v>
      </c>
      <c r="AD48" s="33">
        <f t="shared" si="41"/>
        <v>-2.0004925934110167</v>
      </c>
      <c r="AE48" s="33">
        <f t="shared" si="41"/>
        <v>-2.2523613716818569</v>
      </c>
      <c r="AF48" s="33">
        <f t="shared" si="41"/>
        <v>-2.7793318215200484</v>
      </c>
      <c r="AG48" s="33">
        <f t="shared" si="41"/>
        <v>-3.2008103280630906</v>
      </c>
      <c r="AH48" s="33">
        <f t="shared" si="41"/>
        <v>-3.5060667724928511</v>
      </c>
      <c r="AI48" s="33">
        <f t="shared" si="41"/>
        <v>-3.699946965927976</v>
      </c>
      <c r="AJ48" s="33">
        <f t="shared" si="41"/>
        <v>-3.7682159657844312</v>
      </c>
      <c r="AK48" s="33">
        <f t="shared" si="41"/>
        <v>-3.6999469659279764</v>
      </c>
      <c r="AL48" s="33">
        <f t="shared" si="41"/>
        <v>-3.5060667724928516</v>
      </c>
      <c r="AM48" s="33">
        <f t="shared" si="41"/>
        <v>-3.2008103280630915</v>
      </c>
      <c r="AN48" s="33">
        <f t="shared" si="41"/>
        <v>-2.7793318215200498</v>
      </c>
      <c r="AO48" s="33">
        <f t="shared" si="42"/>
        <v>-2.2523613716818582</v>
      </c>
      <c r="AP48" s="33">
        <f t="shared" si="43"/>
        <v>-2.0004925934110167</v>
      </c>
      <c r="AQ48" s="33">
        <f t="shared" si="44"/>
        <v>-2.2522786274675299</v>
      </c>
      <c r="AR48" s="33">
        <f t="shared" si="45"/>
        <v>-2.7811497509508047</v>
      </c>
      <c r="AS48" s="33">
        <f t="shared" si="46"/>
        <v>-3.2120279683123401</v>
      </c>
      <c r="AT48" s="34">
        <f t="shared" si="47"/>
        <v>-3.5472353498630924</v>
      </c>
    </row>
    <row r="49" spans="1:46" ht="23.25" customHeight="1" x14ac:dyDescent="0.3">
      <c r="A49" s="5">
        <v>-0.2</v>
      </c>
      <c r="B49" s="2">
        <f t="shared" si="48"/>
        <v>6.0131055473463309E-4</v>
      </c>
      <c r="C49" s="10">
        <f t="shared" ref="C49:W49" si="62">IFERROR(SQRT(C75^2+C101^2),"")</f>
        <v>2.1028023604606168E-4</v>
      </c>
      <c r="D49" s="11">
        <f t="shared" si="62"/>
        <v>3.7859814963001916E-4</v>
      </c>
      <c r="E49" s="11">
        <f t="shared" si="62"/>
        <v>7.0237489989321265E-4</v>
      </c>
      <c r="F49" s="11">
        <f t="shared" si="62"/>
        <v>1.1306008247200328E-3</v>
      </c>
      <c r="G49" s="11">
        <f t="shared" si="62"/>
        <v>1.2393452315848704E-3</v>
      </c>
      <c r="H49" s="11">
        <f t="shared" si="62"/>
        <v>1.1235396409562059E-3</v>
      </c>
      <c r="I49" s="11">
        <f t="shared" si="62"/>
        <v>6.9947670103024458E-4</v>
      </c>
      <c r="J49" s="11">
        <f t="shared" si="62"/>
        <v>3.831312187903484E-4</v>
      </c>
      <c r="K49" s="11">
        <f t="shared" si="62"/>
        <v>2.2476330964375145E-4</v>
      </c>
      <c r="L49" s="11">
        <f t="shared" si="62"/>
        <v>1.5445221214032477E-4</v>
      </c>
      <c r="M49" s="11">
        <f t="shared" si="62"/>
        <v>1.3439680055715605E-4</v>
      </c>
      <c r="N49" s="11">
        <f t="shared" si="62"/>
        <v>1.5445221214032467E-4</v>
      </c>
      <c r="O49" s="11">
        <f t="shared" si="62"/>
        <v>2.2476330964375102E-4</v>
      </c>
      <c r="P49" s="11">
        <f t="shared" si="62"/>
        <v>3.8313121879034797E-4</v>
      </c>
      <c r="Q49" s="11">
        <f t="shared" si="62"/>
        <v>6.9947670103024404E-4</v>
      </c>
      <c r="R49" s="11">
        <f t="shared" si="62"/>
        <v>1.1235396409562048E-3</v>
      </c>
      <c r="S49" s="11">
        <f t="shared" si="62"/>
        <v>1.2393452315848704E-3</v>
      </c>
      <c r="T49" s="11">
        <f t="shared" si="62"/>
        <v>1.1306008247200328E-3</v>
      </c>
      <c r="U49" s="11">
        <f t="shared" si="62"/>
        <v>7.0237489989321287E-4</v>
      </c>
      <c r="V49" s="11">
        <f t="shared" si="62"/>
        <v>3.7859814963001986E-4</v>
      </c>
      <c r="W49" s="12">
        <f t="shared" si="62"/>
        <v>2.102802360460619E-4</v>
      </c>
      <c r="X49" s="5">
        <v>-0.2</v>
      </c>
      <c r="Y49" s="28">
        <f t="shared" si="50"/>
        <v>-3.335478977649093</v>
      </c>
      <c r="Z49" s="32">
        <f t="shared" si="51"/>
        <v>-3.6772015441443653</v>
      </c>
      <c r="AA49" s="33">
        <f t="shared" si="41"/>
        <v>-3.4218215129486507</v>
      </c>
      <c r="AB49" s="33">
        <f t="shared" si="41"/>
        <v>-3.1534310167953579</v>
      </c>
      <c r="AC49" s="33">
        <f t="shared" si="41"/>
        <v>-2.9466907020784219</v>
      </c>
      <c r="AD49" s="33">
        <f t="shared" si="41"/>
        <v>-2.9068076998484553</v>
      </c>
      <c r="AE49" s="33">
        <f t="shared" si="41"/>
        <v>-2.949411600107489</v>
      </c>
      <c r="AF49" s="33">
        <f t="shared" si="41"/>
        <v>-3.1552267469084199</v>
      </c>
      <c r="AG49" s="33">
        <f t="shared" si="41"/>
        <v>-3.4166524588339837</v>
      </c>
      <c r="AH49" s="33">
        <f t="shared" si="41"/>
        <v>-3.6482745815360467</v>
      </c>
      <c r="AI49" s="33">
        <f t="shared" si="41"/>
        <v>-3.8112058671394404</v>
      </c>
      <c r="AJ49" s="33">
        <f t="shared" si="41"/>
        <v>-3.8716110699496888</v>
      </c>
      <c r="AK49" s="33">
        <f t="shared" si="41"/>
        <v>-3.8112058671394409</v>
      </c>
      <c r="AL49" s="33">
        <f t="shared" si="41"/>
        <v>-3.6482745815360471</v>
      </c>
      <c r="AM49" s="33">
        <f t="shared" si="41"/>
        <v>-3.4166524588339842</v>
      </c>
      <c r="AN49" s="33">
        <f t="shared" si="41"/>
        <v>-3.1552267469084199</v>
      </c>
      <c r="AO49" s="33">
        <f t="shared" si="42"/>
        <v>-2.9494116001074895</v>
      </c>
      <c r="AP49" s="33">
        <f t="shared" si="43"/>
        <v>-2.9068076998484553</v>
      </c>
      <c r="AQ49" s="33">
        <f t="shared" si="44"/>
        <v>-2.9466907020784219</v>
      </c>
      <c r="AR49" s="33">
        <f t="shared" si="45"/>
        <v>-3.1534310167953579</v>
      </c>
      <c r="AS49" s="33">
        <f t="shared" si="46"/>
        <v>-3.4218215129486502</v>
      </c>
      <c r="AT49" s="34">
        <f t="shared" si="47"/>
        <v>-3.6772015441443644</v>
      </c>
    </row>
    <row r="50" spans="1:46" ht="23.25" customHeight="1" x14ac:dyDescent="0.3">
      <c r="A50" s="5">
        <v>-0.30000000000000004</v>
      </c>
      <c r="B50" s="2">
        <f t="shared" si="48"/>
        <v>2.3813212976115465E-4</v>
      </c>
      <c r="C50" s="10">
        <f t="shared" ref="C50:W50" si="63">IFERROR(SQRT(C76^2+C102^2),"")</f>
        <v>1.4016722033415526E-4</v>
      </c>
      <c r="D50" s="11">
        <f t="shared" si="63"/>
        <v>2.1028513747152486E-4</v>
      </c>
      <c r="E50" s="11">
        <f t="shared" si="63"/>
        <v>2.9766608706729113E-4</v>
      </c>
      <c r="F50" s="11">
        <f t="shared" si="63"/>
        <v>3.5804752077146383E-4</v>
      </c>
      <c r="G50" s="11">
        <f t="shared" si="63"/>
        <v>3.6075412234520457E-4</v>
      </c>
      <c r="H50" s="11">
        <f t="shared" si="63"/>
        <v>3.4913432845572689E-4</v>
      </c>
      <c r="I50" s="11">
        <f t="shared" si="63"/>
        <v>2.8814860352446311E-4</v>
      </c>
      <c r="J50" s="11">
        <f t="shared" si="63"/>
        <v>2.0455031481557884E-4</v>
      </c>
      <c r="K50" s="11">
        <f t="shared" si="63"/>
        <v>1.4080118460331207E-4</v>
      </c>
      <c r="L50" s="11">
        <f t="shared" si="63"/>
        <v>1.0445513690340794E-4</v>
      </c>
      <c r="M50" s="11">
        <f t="shared" si="63"/>
        <v>9.2755412399991261E-5</v>
      </c>
      <c r="N50" s="11">
        <f t="shared" si="63"/>
        <v>1.0445513690340794E-4</v>
      </c>
      <c r="O50" s="11">
        <f t="shared" si="63"/>
        <v>1.4080118460331188E-4</v>
      </c>
      <c r="P50" s="11">
        <f t="shared" si="63"/>
        <v>2.0455031481557857E-4</v>
      </c>
      <c r="Q50" s="11">
        <f t="shared" si="63"/>
        <v>2.8814860352446311E-4</v>
      </c>
      <c r="R50" s="11">
        <f t="shared" si="63"/>
        <v>3.4913432845572667E-4</v>
      </c>
      <c r="S50" s="11">
        <f t="shared" si="63"/>
        <v>3.6075412234520452E-4</v>
      </c>
      <c r="T50" s="11">
        <f t="shared" si="63"/>
        <v>3.5804752077146378E-4</v>
      </c>
      <c r="U50" s="11">
        <f t="shared" si="63"/>
        <v>2.9766608706729124E-4</v>
      </c>
      <c r="V50" s="11">
        <f t="shared" si="63"/>
        <v>2.102851374715251E-4</v>
      </c>
      <c r="W50" s="12">
        <f t="shared" si="63"/>
        <v>1.4016722033415531E-4</v>
      </c>
      <c r="X50" s="5">
        <v>-0.30000000000000004</v>
      </c>
      <c r="Y50" s="28">
        <f t="shared" si="50"/>
        <v>-3.6648617774038659</v>
      </c>
      <c r="Z50" s="32">
        <f t="shared" si="51"/>
        <v>-3.8533535390975491</v>
      </c>
      <c r="AA50" s="33">
        <f t="shared" ref="AA50:AA57" si="64">IFERROR(IF(AND(LOG(D50)&gt;-10,LOG(D50)&lt;10),LOG(D50),""),"")</f>
        <v>-3.6771914212851557</v>
      </c>
      <c r="AB50" s="33">
        <f t="shared" ref="AB50:AB57" si="65">IFERROR(IF(AND(LOG(E50)&gt;-10,LOG(E50)&lt;10),LOG(E50),""),"")</f>
        <v>-3.5262706414651213</v>
      </c>
      <c r="AC50" s="33">
        <f t="shared" ref="AC50:AC57" si="66">IFERROR(IF(AND(LOG(F50)&gt;-10,LOG(F50)&lt;10),LOG(F50),""),"")</f>
        <v>-3.4460593291125408</v>
      </c>
      <c r="AD50" s="33">
        <f t="shared" ref="AD50:AD57" si="67">IFERROR(IF(AND(LOG(G50)&gt;-10,LOG(G50)&lt;10),LOG(G50),""),"")</f>
        <v>-3.4427886975136204</v>
      </c>
      <c r="AE50" s="33">
        <f t="shared" ref="AE50:AE57" si="68">IFERROR(IF(AND(LOG(H50)&gt;-10,LOG(H50)&lt;10),LOG(H50),""),"")</f>
        <v>-3.4570074473017556</v>
      </c>
      <c r="AF50" s="33">
        <f t="shared" ref="AF50:AF57" si="69">IFERROR(IF(AND(LOG(I50)&gt;-10,LOG(I50)&lt;10),LOG(I50),""),"")</f>
        <v>-3.5403834808304628</v>
      </c>
      <c r="AG50" s="33">
        <f t="shared" ref="AG50:AG57" si="70">IFERROR(IF(AND(LOG(J50)&gt;-10,LOG(J50)&lt;10),LOG(J50),""),"")</f>
        <v>-3.6891998477590393</v>
      </c>
      <c r="AH50" s="33">
        <f t="shared" ref="AH50:AH57" si="71">IFERROR(IF(AND(LOG(K50)&gt;-10,LOG(K50)&lt;10),LOG(K50),""),"")</f>
        <v>-3.8513936913265949</v>
      </c>
      <c r="AI50" s="33">
        <f t="shared" ref="AI50:AI57" si="72">IFERROR(IF(AND(LOG(L50)&gt;-10,LOG(L50)&lt;10),LOG(L50),""),"")</f>
        <v>-3.9810701973883464</v>
      </c>
      <c r="AJ50" s="33">
        <f t="shared" ref="AJ50:AJ57" si="73">IFERROR(IF(AND(LOG(M50)&gt;-10,LOG(M50)&lt;10),LOG(M50),""),"")</f>
        <v>-4.0326607393207965</v>
      </c>
      <c r="AK50" s="33">
        <f t="shared" ref="AK50:AK57" si="74">IFERROR(IF(AND(LOG(N50)&gt;-10,LOG(N50)&lt;10),LOG(N50),""),"")</f>
        <v>-3.9810701973883464</v>
      </c>
      <c r="AL50" s="33">
        <f t="shared" ref="AL50:AL57" si="75">IFERROR(IF(AND(LOG(O50)&gt;-10,LOG(O50)&lt;10),LOG(O50),""),"")</f>
        <v>-3.8513936913265954</v>
      </c>
      <c r="AM50" s="33">
        <f t="shared" ref="AM50:AM57" si="76">IFERROR(IF(AND(LOG(P50)&gt;-10,LOG(P50)&lt;10),LOG(P50),""),"")</f>
        <v>-3.6891998477590398</v>
      </c>
      <c r="AN50" s="33">
        <f t="shared" ref="AN50:AN57" si="77">IFERROR(IF(AND(LOG(Q50)&gt;-10,LOG(Q50)&lt;10),LOG(Q50),""),"")</f>
        <v>-3.5403834808304628</v>
      </c>
      <c r="AO50" s="33">
        <f t="shared" si="42"/>
        <v>-3.457007447301756</v>
      </c>
      <c r="AP50" s="33">
        <f t="shared" si="43"/>
        <v>-3.4427886975136204</v>
      </c>
      <c r="AQ50" s="33">
        <f t="shared" si="44"/>
        <v>-3.4460593291125408</v>
      </c>
      <c r="AR50" s="33">
        <f t="shared" si="45"/>
        <v>-3.5262706414651213</v>
      </c>
      <c r="AS50" s="33">
        <f t="shared" si="46"/>
        <v>-3.6771914212851553</v>
      </c>
      <c r="AT50" s="34">
        <f t="shared" si="47"/>
        <v>-3.8533535390975491</v>
      </c>
    </row>
    <row r="51" spans="1:46" ht="23.25" customHeight="1" x14ac:dyDescent="0.3">
      <c r="A51" s="5">
        <v>-0.4</v>
      </c>
      <c r="B51" s="2">
        <f t="shared" si="48"/>
        <v>1.1451001745281176E-4</v>
      </c>
      <c r="C51" s="10">
        <f t="shared" ref="C51:W51" si="78">IFERROR(SQRT(C77^2+C103^2),"")</f>
        <v>9.0187229454070011E-5</v>
      </c>
      <c r="D51" s="11">
        <f t="shared" si="78"/>
        <v>1.1773154327232683E-4</v>
      </c>
      <c r="E51" s="11">
        <f t="shared" si="78"/>
        <v>1.4217789994452022E-4</v>
      </c>
      <c r="F51" s="11">
        <f t="shared" si="78"/>
        <v>1.5183778375725304E-4</v>
      </c>
      <c r="G51" s="11">
        <f t="shared" si="78"/>
        <v>1.4791706128898055E-4</v>
      </c>
      <c r="H51" s="11">
        <f t="shared" si="78"/>
        <v>1.4303995240522532E-4</v>
      </c>
      <c r="I51" s="11">
        <f t="shared" si="78"/>
        <v>1.298937462020149E-4</v>
      </c>
      <c r="J51" s="11">
        <f t="shared" si="78"/>
        <v>1.0588918034566728E-4</v>
      </c>
      <c r="K51" s="11">
        <f t="shared" si="78"/>
        <v>8.1209408652079882E-5</v>
      </c>
      <c r="L51" s="11">
        <f t="shared" si="78"/>
        <v>6.3751693216582234E-5</v>
      </c>
      <c r="M51" s="11">
        <f t="shared" si="78"/>
        <v>5.7439369431606546E-5</v>
      </c>
      <c r="N51" s="11">
        <f t="shared" si="78"/>
        <v>6.3751693216582193E-5</v>
      </c>
      <c r="O51" s="11">
        <f t="shared" si="78"/>
        <v>8.1209408652079774E-5</v>
      </c>
      <c r="P51" s="11">
        <f t="shared" si="78"/>
        <v>1.0588918034566722E-4</v>
      </c>
      <c r="Q51" s="11">
        <f t="shared" si="78"/>
        <v>1.298937462020149E-4</v>
      </c>
      <c r="R51" s="11">
        <f t="shared" si="78"/>
        <v>1.4303995240522537E-4</v>
      </c>
      <c r="S51" s="11">
        <f t="shared" si="78"/>
        <v>1.4791706128898055E-4</v>
      </c>
      <c r="T51" s="11">
        <f t="shared" si="78"/>
        <v>1.5183778375725304E-4</v>
      </c>
      <c r="U51" s="11">
        <f t="shared" si="78"/>
        <v>1.4217789994452028E-4</v>
      </c>
      <c r="V51" s="11">
        <f t="shared" si="78"/>
        <v>1.1773154327232695E-4</v>
      </c>
      <c r="W51" s="12">
        <f t="shared" si="78"/>
        <v>9.0187229454070025E-5</v>
      </c>
      <c r="X51" s="5">
        <v>-0.4</v>
      </c>
      <c r="Y51" s="28">
        <f t="shared" si="50"/>
        <v>-3.9602030291992825</v>
      </c>
      <c r="Z51" s="32">
        <f t="shared" si="51"/>
        <v>-4.0448549543680379</v>
      </c>
      <c r="AA51" s="33">
        <f t="shared" si="64"/>
        <v>-3.9291071630377514</v>
      </c>
      <c r="AB51" s="33">
        <f t="shared" si="65"/>
        <v>-3.8471679048583951</v>
      </c>
      <c r="AC51" s="33">
        <f t="shared" si="66"/>
        <v>-3.8186201438855649</v>
      </c>
      <c r="AD51" s="33">
        <f t="shared" si="67"/>
        <v>-3.829981730017201</v>
      </c>
      <c r="AE51" s="33">
        <f t="shared" si="68"/>
        <v>-3.84454264305425</v>
      </c>
      <c r="AF51" s="33">
        <f t="shared" si="69"/>
        <v>-3.8864117577440327</v>
      </c>
      <c r="AG51" s="33">
        <f t="shared" si="70"/>
        <v>-3.9751484134168775</v>
      </c>
      <c r="AH51" s="33">
        <f t="shared" si="71"/>
        <v>-4.0903936519291593</v>
      </c>
      <c r="AI51" s="33">
        <f t="shared" si="72"/>
        <v>-4.1955082760727853</v>
      </c>
      <c r="AJ51" s="33">
        <f t="shared" si="73"/>
        <v>-4.2407903364168167</v>
      </c>
      <c r="AK51" s="33">
        <f t="shared" si="74"/>
        <v>-4.1955082760727853</v>
      </c>
      <c r="AL51" s="33">
        <f t="shared" si="75"/>
        <v>-4.0903936519291602</v>
      </c>
      <c r="AM51" s="33">
        <f t="shared" si="76"/>
        <v>-3.9751484134168775</v>
      </c>
      <c r="AN51" s="33">
        <f t="shared" si="77"/>
        <v>-3.8864117577440327</v>
      </c>
      <c r="AO51" s="33">
        <f t="shared" si="42"/>
        <v>-3.8445426430542495</v>
      </c>
      <c r="AP51" s="33">
        <f t="shared" si="43"/>
        <v>-3.829981730017201</v>
      </c>
      <c r="AQ51" s="33">
        <f t="shared" si="44"/>
        <v>-3.8186201438855649</v>
      </c>
      <c r="AR51" s="33">
        <f t="shared" si="45"/>
        <v>-3.8471679048583947</v>
      </c>
      <c r="AS51" s="33">
        <f t="shared" si="46"/>
        <v>-3.9291071630377505</v>
      </c>
      <c r="AT51" s="34">
        <f t="shared" si="47"/>
        <v>-4.0448549543680379</v>
      </c>
    </row>
    <row r="52" spans="1:46" ht="23.25" customHeight="1" x14ac:dyDescent="0.3">
      <c r="A52" s="5">
        <v>-0.5</v>
      </c>
      <c r="B52" s="2">
        <f t="shared" si="48"/>
        <v>6.0843012841896654E-5</v>
      </c>
      <c r="C52" s="10">
        <f t="shared" ref="C52:W52" si="79">IFERROR(SQRT(C78^2+C104^2),"")</f>
        <v>5.8450159951729532E-5</v>
      </c>
      <c r="D52" s="11">
        <f t="shared" si="79"/>
        <v>6.9304248315316903E-5</v>
      </c>
      <c r="E52" s="11">
        <f t="shared" si="79"/>
        <v>7.63837121574138E-5</v>
      </c>
      <c r="F52" s="11">
        <f t="shared" si="79"/>
        <v>7.6957677025409098E-5</v>
      </c>
      <c r="G52" s="11">
        <f t="shared" si="79"/>
        <v>7.3077626733696372E-5</v>
      </c>
      <c r="H52" s="11">
        <f t="shared" si="79"/>
        <v>6.9109913798929746E-5</v>
      </c>
      <c r="I52" s="11">
        <f t="shared" si="79"/>
        <v>6.3885223423090469E-5</v>
      </c>
      <c r="J52" s="11">
        <f t="shared" si="79"/>
        <v>5.510916655906319E-5</v>
      </c>
      <c r="K52" s="11">
        <f t="shared" si="79"/>
        <v>4.4569376635678137E-5</v>
      </c>
      <c r="L52" s="11">
        <f t="shared" si="79"/>
        <v>3.5832175074723069E-5</v>
      </c>
      <c r="M52" s="11">
        <f t="shared" si="79"/>
        <v>3.2344710329729167E-5</v>
      </c>
      <c r="N52" s="11">
        <f t="shared" si="79"/>
        <v>3.5832175074723048E-5</v>
      </c>
      <c r="O52" s="11">
        <f t="shared" si="79"/>
        <v>4.456937663567811E-5</v>
      </c>
      <c r="P52" s="11">
        <f t="shared" si="79"/>
        <v>5.510916655906321E-5</v>
      </c>
      <c r="Q52" s="11">
        <f t="shared" si="79"/>
        <v>6.3885223423090442E-5</v>
      </c>
      <c r="R52" s="11">
        <f t="shared" si="79"/>
        <v>6.9109913798929732E-5</v>
      </c>
      <c r="S52" s="11">
        <f t="shared" si="79"/>
        <v>7.3077626733696359E-5</v>
      </c>
      <c r="T52" s="11">
        <f t="shared" si="79"/>
        <v>7.6957677025409098E-5</v>
      </c>
      <c r="U52" s="11">
        <f t="shared" si="79"/>
        <v>7.6383712157413787E-5</v>
      </c>
      <c r="V52" s="11">
        <f t="shared" si="79"/>
        <v>6.9304248315316957E-5</v>
      </c>
      <c r="W52" s="12">
        <f t="shared" si="79"/>
        <v>5.8450159951729566E-5</v>
      </c>
      <c r="X52" s="5">
        <v>-0.5</v>
      </c>
      <c r="Y52" s="28">
        <f t="shared" si="50"/>
        <v>-4.2300039348961453</v>
      </c>
      <c r="Z52" s="32">
        <f t="shared" si="51"/>
        <v>-4.2332142960323642</v>
      </c>
      <c r="AA52" s="33">
        <f t="shared" si="64"/>
        <v>-4.1592401425404448</v>
      </c>
      <c r="AB52" s="33">
        <f t="shared" si="65"/>
        <v>-4.1169992392553771</v>
      </c>
      <c r="AC52" s="33">
        <f t="shared" si="66"/>
        <v>-4.1137480499914556</v>
      </c>
      <c r="AD52" s="33">
        <f t="shared" si="67"/>
        <v>-4.1362155652220176</v>
      </c>
      <c r="AE52" s="33">
        <f t="shared" si="68"/>
        <v>-4.1604596487279277</v>
      </c>
      <c r="AF52" s="33">
        <f t="shared" si="69"/>
        <v>-4.1945995820281867</v>
      </c>
      <c r="AG52" s="33">
        <f t="shared" si="70"/>
        <v>-4.2587761569574161</v>
      </c>
      <c r="AH52" s="33">
        <f t="shared" si="71"/>
        <v>-4.3509634400798189</v>
      </c>
      <c r="AI52" s="33">
        <f t="shared" si="72"/>
        <v>-4.4457268286109128</v>
      </c>
      <c r="AJ52" s="33">
        <f t="shared" si="73"/>
        <v>-4.4901967339272186</v>
      </c>
      <c r="AK52" s="33">
        <f t="shared" si="74"/>
        <v>-4.4457268286109128</v>
      </c>
      <c r="AL52" s="33">
        <f t="shared" si="75"/>
        <v>-4.3509634400798189</v>
      </c>
      <c r="AM52" s="33">
        <f t="shared" si="76"/>
        <v>-4.2587761569574152</v>
      </c>
      <c r="AN52" s="33">
        <f t="shared" si="77"/>
        <v>-4.1945995820281867</v>
      </c>
      <c r="AO52" s="33">
        <f t="shared" si="42"/>
        <v>-4.1604596487279277</v>
      </c>
      <c r="AP52" s="33">
        <f t="shared" si="43"/>
        <v>-4.1362155652220176</v>
      </c>
      <c r="AQ52" s="33">
        <f t="shared" si="44"/>
        <v>-4.1137480499914556</v>
      </c>
      <c r="AR52" s="33">
        <f t="shared" si="45"/>
        <v>-4.1169992392553771</v>
      </c>
      <c r="AS52" s="33">
        <f t="shared" si="46"/>
        <v>-4.1592401425404448</v>
      </c>
      <c r="AT52" s="34">
        <f t="shared" si="47"/>
        <v>-4.2332142960323642</v>
      </c>
    </row>
    <row r="53" spans="1:46" ht="23.25" customHeight="1" x14ac:dyDescent="0.3">
      <c r="A53" s="5">
        <v>-0.6</v>
      </c>
      <c r="B53" s="2">
        <f t="shared" si="48"/>
        <v>3.4561095688827897E-5</v>
      </c>
      <c r="C53" s="10">
        <f t="shared" ref="C53:W53" si="80">IFERROR(SQRT(C79^2+C105^2),"")</f>
        <v>3.8920972057729719E-5</v>
      </c>
      <c r="D53" s="11">
        <f t="shared" si="80"/>
        <v>4.3259218999772195E-5</v>
      </c>
      <c r="E53" s="11">
        <f t="shared" si="80"/>
        <v>4.5143706171008582E-5</v>
      </c>
      <c r="F53" s="11">
        <f t="shared" si="80"/>
        <v>4.3964476489775853E-5</v>
      </c>
      <c r="G53" s="11">
        <f t="shared" si="80"/>
        <v>4.0802782792238405E-5</v>
      </c>
      <c r="H53" s="11">
        <f t="shared" si="80"/>
        <v>3.7390756265225309E-5</v>
      </c>
      <c r="I53" s="11">
        <f t="shared" si="80"/>
        <v>3.3825752672033873E-5</v>
      </c>
      <c r="J53" s="11">
        <f t="shared" si="80"/>
        <v>2.9198991937860116E-5</v>
      </c>
      <c r="K53" s="11">
        <f t="shared" si="80"/>
        <v>2.3632434013482803E-5</v>
      </c>
      <c r="L53" s="11">
        <f t="shared" si="80"/>
        <v>1.8568307069832861E-5</v>
      </c>
      <c r="M53" s="11">
        <f t="shared" si="80"/>
        <v>1.636821252746639E-5</v>
      </c>
      <c r="N53" s="11">
        <f t="shared" si="80"/>
        <v>1.8568307069832848E-5</v>
      </c>
      <c r="O53" s="11">
        <f t="shared" si="80"/>
        <v>2.363243401348279E-5</v>
      </c>
      <c r="P53" s="11">
        <f t="shared" si="80"/>
        <v>2.9198991937860105E-5</v>
      </c>
      <c r="Q53" s="11">
        <f t="shared" si="80"/>
        <v>3.3825752672033866E-5</v>
      </c>
      <c r="R53" s="11">
        <f t="shared" si="80"/>
        <v>3.7390756265225302E-5</v>
      </c>
      <c r="S53" s="11">
        <f t="shared" si="80"/>
        <v>4.0802782792238399E-5</v>
      </c>
      <c r="T53" s="11">
        <f t="shared" si="80"/>
        <v>4.3964476489775873E-5</v>
      </c>
      <c r="U53" s="11">
        <f t="shared" si="80"/>
        <v>4.5143706171008582E-5</v>
      </c>
      <c r="V53" s="11">
        <f t="shared" si="80"/>
        <v>4.3259218999772181E-5</v>
      </c>
      <c r="W53" s="12">
        <f t="shared" si="80"/>
        <v>3.8920972057729726E-5</v>
      </c>
      <c r="X53" s="5">
        <v>-0.6</v>
      </c>
      <c r="Y53" s="28">
        <f t="shared" si="50"/>
        <v>-4.4808274075648384</v>
      </c>
      <c r="Z53" s="32">
        <f t="shared" si="51"/>
        <v>-4.40981632169155</v>
      </c>
      <c r="AA53" s="33">
        <f t="shared" si="64"/>
        <v>-4.363921325561539</v>
      </c>
      <c r="AB53" s="33">
        <f t="shared" si="65"/>
        <v>-4.3454027894420042</v>
      </c>
      <c r="AC53" s="33">
        <f t="shared" si="66"/>
        <v>-4.3568980938684492</v>
      </c>
      <c r="AD53" s="33">
        <f t="shared" si="67"/>
        <v>-4.3893102165645255</v>
      </c>
      <c r="AE53" s="33">
        <f t="shared" si="68"/>
        <v>-4.4272357507192046</v>
      </c>
      <c r="AF53" s="33">
        <f t="shared" si="69"/>
        <v>-4.4707525309410068</v>
      </c>
      <c r="AG53" s="33">
        <f t="shared" si="70"/>
        <v>-4.5346321418180846</v>
      </c>
      <c r="AH53" s="33">
        <f t="shared" si="71"/>
        <v>-4.6264915460703016</v>
      </c>
      <c r="AI53" s="33">
        <f t="shared" si="72"/>
        <v>-4.7312276904306785</v>
      </c>
      <c r="AJ53" s="33">
        <f t="shared" si="73"/>
        <v>-4.7859987446469026</v>
      </c>
      <c r="AK53" s="33">
        <f t="shared" si="74"/>
        <v>-4.7312276904306794</v>
      </c>
      <c r="AL53" s="33">
        <f t="shared" si="75"/>
        <v>-4.6264915460703024</v>
      </c>
      <c r="AM53" s="33">
        <f t="shared" si="76"/>
        <v>-4.5346321418180846</v>
      </c>
      <c r="AN53" s="33">
        <f t="shared" si="77"/>
        <v>-4.4707525309410068</v>
      </c>
      <c r="AO53" s="33">
        <f t="shared" si="42"/>
        <v>-4.4272357507192055</v>
      </c>
      <c r="AP53" s="33">
        <f t="shared" si="43"/>
        <v>-4.3893102165645255</v>
      </c>
      <c r="AQ53" s="33">
        <f t="shared" si="44"/>
        <v>-4.3568980938684492</v>
      </c>
      <c r="AR53" s="33">
        <f t="shared" si="45"/>
        <v>-4.3454027894420042</v>
      </c>
      <c r="AS53" s="33">
        <f t="shared" si="46"/>
        <v>-4.363921325561539</v>
      </c>
      <c r="AT53" s="34">
        <f t="shared" si="47"/>
        <v>-4.40981632169155</v>
      </c>
    </row>
    <row r="54" spans="1:46" ht="23.25" customHeight="1" x14ac:dyDescent="0.3">
      <c r="A54" s="5">
        <v>-0.7</v>
      </c>
      <c r="B54" s="2">
        <f t="shared" si="48"/>
        <v>2.0823152324824182E-5</v>
      </c>
      <c r="C54" s="10">
        <f t="shared" ref="C54:W54" si="81">IFERROR(SQRT(C80^2+C106^2),"")</f>
        <v>2.6813945807985806E-5</v>
      </c>
      <c r="D54" s="11">
        <f t="shared" si="81"/>
        <v>2.853990321529281E-5</v>
      </c>
      <c r="E54" s="11">
        <f t="shared" si="81"/>
        <v>2.879314035337109E-5</v>
      </c>
      <c r="F54" s="11">
        <f t="shared" si="81"/>
        <v>2.7450496382269706E-5</v>
      </c>
      <c r="G54" s="11">
        <f t="shared" si="81"/>
        <v>2.5014572474067487E-5</v>
      </c>
      <c r="H54" s="11">
        <f t="shared" si="81"/>
        <v>2.2221803659237316E-5</v>
      </c>
      <c r="I54" s="11">
        <f t="shared" si="81"/>
        <v>1.9316886092896529E-5</v>
      </c>
      <c r="J54" s="11">
        <f t="shared" si="81"/>
        <v>1.6043623103420388E-5</v>
      </c>
      <c r="K54" s="11">
        <f t="shared" si="81"/>
        <v>1.231119073477621E-5</v>
      </c>
      <c r="L54" s="11">
        <f t="shared" si="81"/>
        <v>8.6846652483545301E-6</v>
      </c>
      <c r="M54" s="11">
        <f t="shared" si="81"/>
        <v>6.9057446779641462E-6</v>
      </c>
      <c r="N54" s="11">
        <f t="shared" si="81"/>
        <v>8.6846652483545301E-6</v>
      </c>
      <c r="O54" s="11">
        <f t="shared" si="81"/>
        <v>1.2311190734776193E-5</v>
      </c>
      <c r="P54" s="11">
        <f t="shared" si="81"/>
        <v>1.6043623103420388E-5</v>
      </c>
      <c r="Q54" s="11">
        <f t="shared" si="81"/>
        <v>1.9316886092896519E-5</v>
      </c>
      <c r="R54" s="11">
        <f t="shared" si="81"/>
        <v>2.2221803659237306E-5</v>
      </c>
      <c r="S54" s="11">
        <f t="shared" si="81"/>
        <v>2.5014572474067481E-5</v>
      </c>
      <c r="T54" s="11">
        <f t="shared" si="81"/>
        <v>2.7450496382269713E-5</v>
      </c>
      <c r="U54" s="11">
        <f t="shared" si="81"/>
        <v>2.8793140353371097E-5</v>
      </c>
      <c r="V54" s="11">
        <f t="shared" si="81"/>
        <v>2.8539903215292813E-5</v>
      </c>
      <c r="W54" s="12">
        <f t="shared" si="81"/>
        <v>2.6813945807985827E-5</v>
      </c>
      <c r="X54" s="5">
        <v>-0.7</v>
      </c>
      <c r="Y54" s="28">
        <f t="shared" si="50"/>
        <v>-4.7174740169521456</v>
      </c>
      <c r="Z54" s="32">
        <f t="shared" si="51"/>
        <v>-4.5716392726809358</v>
      </c>
      <c r="AA54" s="33">
        <f t="shared" si="64"/>
        <v>-4.5445475040011738</v>
      </c>
      <c r="AB54" s="33">
        <f t="shared" si="65"/>
        <v>-4.5407109657657738</v>
      </c>
      <c r="AC54" s="33">
        <f t="shared" si="66"/>
        <v>-4.5614497978757642</v>
      </c>
      <c r="AD54" s="33">
        <f t="shared" si="67"/>
        <v>-4.6018069152766756</v>
      </c>
      <c r="AE54" s="33">
        <f t="shared" si="68"/>
        <v>-4.6532206939341423</v>
      </c>
      <c r="AF54" s="33">
        <f t="shared" si="69"/>
        <v>-4.7140628811123912</v>
      </c>
      <c r="AG54" s="33">
        <f t="shared" si="70"/>
        <v>-4.7946975490107215</v>
      </c>
      <c r="AH54" s="33">
        <f t="shared" si="71"/>
        <v>-4.9096999402016159</v>
      </c>
      <c r="AI54" s="33">
        <f t="shared" si="72"/>
        <v>-5.0612469168362564</v>
      </c>
      <c r="AJ54" s="33">
        <f t="shared" si="73"/>
        <v>-5.1607894826041578</v>
      </c>
      <c r="AK54" s="33">
        <f t="shared" si="74"/>
        <v>-5.0612469168362564</v>
      </c>
      <c r="AL54" s="33">
        <f t="shared" si="75"/>
        <v>-4.9096999402016168</v>
      </c>
      <c r="AM54" s="33">
        <f t="shared" si="76"/>
        <v>-4.7946975490107215</v>
      </c>
      <c r="AN54" s="33">
        <f t="shared" si="77"/>
        <v>-4.7140628811123912</v>
      </c>
      <c r="AO54" s="33">
        <f t="shared" si="42"/>
        <v>-4.6532206939341423</v>
      </c>
      <c r="AP54" s="33">
        <f t="shared" si="43"/>
        <v>-4.6018069152766756</v>
      </c>
      <c r="AQ54" s="33">
        <f t="shared" si="44"/>
        <v>-4.5614497978757642</v>
      </c>
      <c r="AR54" s="33">
        <f t="shared" si="45"/>
        <v>-4.5407109657657738</v>
      </c>
      <c r="AS54" s="33">
        <f t="shared" si="46"/>
        <v>-4.5445475040011738</v>
      </c>
      <c r="AT54" s="34">
        <f t="shared" si="47"/>
        <v>-4.5716392726809358</v>
      </c>
    </row>
    <row r="55" spans="1:46" ht="23.25" customHeight="1" x14ac:dyDescent="0.3">
      <c r="A55" s="5">
        <v>-0.79999999999999993</v>
      </c>
      <c r="B55" s="2">
        <f t="shared" si="48"/>
        <v>1.3418351258399777E-5</v>
      </c>
      <c r="C55" s="10">
        <f t="shared" ref="C55:W55" si="82">IFERROR(SQRT(C81^2+C107^2),"")</f>
        <v>1.9127067902909226E-5</v>
      </c>
      <c r="D55" s="11">
        <f t="shared" si="82"/>
        <v>1.9779048084078258E-5</v>
      </c>
      <c r="E55" s="11">
        <f t="shared" si="82"/>
        <v>1.9543165618701004E-5</v>
      </c>
      <c r="F55" s="11">
        <f t="shared" si="82"/>
        <v>1.8404800463944706E-5</v>
      </c>
      <c r="G55" s="11">
        <f t="shared" si="82"/>
        <v>1.6596055515612918E-5</v>
      </c>
      <c r="H55" s="11">
        <f t="shared" si="82"/>
        <v>1.4443343411274722E-5</v>
      </c>
      <c r="I55" s="11">
        <f t="shared" si="82"/>
        <v>1.2119937980305638E-5</v>
      </c>
      <c r="J55" s="11">
        <f t="shared" si="82"/>
        <v>9.584547205501753E-6</v>
      </c>
      <c r="K55" s="11">
        <f t="shared" si="82"/>
        <v>6.7593688582780042E-6</v>
      </c>
      <c r="L55" s="11">
        <f t="shared" si="82"/>
        <v>3.7353531725914605E-6</v>
      </c>
      <c r="M55" s="11">
        <f t="shared" si="82"/>
        <v>1.6000000000000059E-6</v>
      </c>
      <c r="N55" s="11">
        <f t="shared" si="82"/>
        <v>3.7353531725914554E-6</v>
      </c>
      <c r="O55" s="11">
        <f t="shared" si="82"/>
        <v>6.7593688582779983E-6</v>
      </c>
      <c r="P55" s="11">
        <f t="shared" si="82"/>
        <v>9.5845472055017496E-6</v>
      </c>
      <c r="Q55" s="11">
        <f t="shared" si="82"/>
        <v>1.2119937980305633E-5</v>
      </c>
      <c r="R55" s="11">
        <f t="shared" si="82"/>
        <v>1.4443343411274718E-5</v>
      </c>
      <c r="S55" s="11">
        <f t="shared" si="82"/>
        <v>1.6596055515612911E-5</v>
      </c>
      <c r="T55" s="11">
        <f t="shared" si="82"/>
        <v>1.8404800463944713E-5</v>
      </c>
      <c r="U55" s="11">
        <f t="shared" si="82"/>
        <v>1.9543165618701004E-5</v>
      </c>
      <c r="V55" s="11">
        <f t="shared" si="82"/>
        <v>1.9779048084078248E-5</v>
      </c>
      <c r="W55" s="12">
        <f t="shared" si="82"/>
        <v>1.9127067902909229E-5</v>
      </c>
      <c r="X55" s="5">
        <v>-0.79999999999999993</v>
      </c>
      <c r="Y55" s="28">
        <f t="shared" si="50"/>
        <v>-4.944493120560038</v>
      </c>
      <c r="Z55" s="32">
        <f t="shared" si="51"/>
        <v>-4.7183516003430555</v>
      </c>
      <c r="AA55" s="33">
        <f t="shared" si="64"/>
        <v>-4.7037946137388458</v>
      </c>
      <c r="AB55" s="33">
        <f t="shared" si="65"/>
        <v>-4.7090050875271157</v>
      </c>
      <c r="AC55" s="33">
        <f t="shared" si="66"/>
        <v>-4.7350688866051165</v>
      </c>
      <c r="AD55" s="33">
        <f t="shared" si="67"/>
        <v>-4.7799951210783007</v>
      </c>
      <c r="AE55" s="33">
        <f t="shared" si="68"/>
        <v>-4.840332262653245</v>
      </c>
      <c r="AF55" s="33">
        <f t="shared" si="69"/>
        <v>-4.9164996025195631</v>
      </c>
      <c r="AG55" s="33">
        <f t="shared" si="70"/>
        <v>-5.0184283993009888</v>
      </c>
      <c r="AH55" s="33">
        <f t="shared" si="71"/>
        <v>-5.1700938534908465</v>
      </c>
      <c r="AI55" s="33">
        <f t="shared" si="72"/>
        <v>-5.4276683299512802</v>
      </c>
      <c r="AJ55" s="33">
        <f t="shared" si="73"/>
        <v>-5.7958800173440732</v>
      </c>
      <c r="AK55" s="33">
        <f t="shared" si="74"/>
        <v>-5.4276683299512811</v>
      </c>
      <c r="AL55" s="33">
        <f t="shared" si="75"/>
        <v>-5.1700938534908465</v>
      </c>
      <c r="AM55" s="33">
        <f t="shared" si="76"/>
        <v>-5.0184283993009888</v>
      </c>
      <c r="AN55" s="33">
        <f t="shared" si="77"/>
        <v>-4.9164996025195631</v>
      </c>
      <c r="AO55" s="33">
        <f t="shared" si="42"/>
        <v>-4.840332262653245</v>
      </c>
      <c r="AP55" s="33">
        <f t="shared" si="43"/>
        <v>-4.7799951210783007</v>
      </c>
      <c r="AQ55" s="33">
        <f t="shared" si="44"/>
        <v>-4.7350688866051165</v>
      </c>
      <c r="AR55" s="33">
        <f t="shared" si="45"/>
        <v>-4.7090050875271157</v>
      </c>
      <c r="AS55" s="33">
        <f t="shared" si="46"/>
        <v>-4.7037946137388458</v>
      </c>
      <c r="AT55" s="34">
        <f t="shared" si="47"/>
        <v>-4.7183516003430555</v>
      </c>
    </row>
    <row r="56" spans="1:46" ht="23.25" customHeight="1" x14ac:dyDescent="0.3">
      <c r="A56" s="5">
        <v>-0.89999999999999991</v>
      </c>
      <c r="B56" s="2">
        <f t="shared" si="48"/>
        <v>9.5658485640155062E-6</v>
      </c>
      <c r="C56" s="10">
        <f t="shared" ref="C56:W56" si="83">IFERROR(SQRT(C82^2+C108^2),"")</f>
        <v>1.4099322472873117E-5</v>
      </c>
      <c r="D56" s="11">
        <f t="shared" si="83"/>
        <v>1.4307438638319159E-5</v>
      </c>
      <c r="E56" s="11">
        <f t="shared" si="83"/>
        <v>1.3968806466126526E-5</v>
      </c>
      <c r="F56" s="11">
        <f t="shared" si="83"/>
        <v>1.3091880220564702E-5</v>
      </c>
      <c r="G56" s="11">
        <f t="shared" si="83"/>
        <v>1.1790564496746692E-5</v>
      </c>
      <c r="H56" s="11">
        <f t="shared" si="83"/>
        <v>1.0221484453219674E-5</v>
      </c>
      <c r="I56" s="11">
        <f t="shared" si="83"/>
        <v>8.4934240340983257E-6</v>
      </c>
      <c r="J56" s="11">
        <f t="shared" si="83"/>
        <v>6.6334021715209721E-6</v>
      </c>
      <c r="K56" s="11">
        <f t="shared" si="83"/>
        <v>4.6395973883437411E-6</v>
      </c>
      <c r="L56" s="11">
        <f t="shared" si="83"/>
        <v>2.5876655652006411E-6</v>
      </c>
      <c r="M56" s="11">
        <f t="shared" si="83"/>
        <v>1.2156480302985438E-6</v>
      </c>
      <c r="N56" s="11">
        <f t="shared" si="83"/>
        <v>2.5876655652006402E-6</v>
      </c>
      <c r="O56" s="11">
        <f t="shared" si="83"/>
        <v>4.639597388343736E-6</v>
      </c>
      <c r="P56" s="11">
        <f t="shared" si="83"/>
        <v>6.633402171520967E-6</v>
      </c>
      <c r="Q56" s="11">
        <f t="shared" si="83"/>
        <v>8.493424034098324E-6</v>
      </c>
      <c r="R56" s="11">
        <f t="shared" si="83"/>
        <v>1.0221484453219674E-5</v>
      </c>
      <c r="S56" s="11">
        <f t="shared" si="83"/>
        <v>1.1790564496746689E-5</v>
      </c>
      <c r="T56" s="11">
        <f t="shared" si="83"/>
        <v>1.3091880220564704E-5</v>
      </c>
      <c r="U56" s="11">
        <f t="shared" si="83"/>
        <v>1.3968806466126524E-5</v>
      </c>
      <c r="V56" s="11">
        <f t="shared" si="83"/>
        <v>1.4307438638319157E-5</v>
      </c>
      <c r="W56" s="12">
        <f t="shared" si="83"/>
        <v>1.4099322472873115E-5</v>
      </c>
      <c r="X56" s="5">
        <v>-0.89999999999999991</v>
      </c>
      <c r="Y56" s="28">
        <f t="shared" si="50"/>
        <v>-5.0932779492806404</v>
      </c>
      <c r="Z56" s="32">
        <f t="shared" si="51"/>
        <v>-4.8508017563774048</v>
      </c>
      <c r="AA56" s="33">
        <f t="shared" si="64"/>
        <v>-4.8444381080158712</v>
      </c>
      <c r="AB56" s="33">
        <f t="shared" si="65"/>
        <v>-4.8548406996352105</v>
      </c>
      <c r="AC56" s="33">
        <f t="shared" si="66"/>
        <v>-4.8829979767665508</v>
      </c>
      <c r="AD56" s="33">
        <f t="shared" si="67"/>
        <v>-4.9284654016942797</v>
      </c>
      <c r="AE56" s="33">
        <f t="shared" si="68"/>
        <v>-4.9904860275842866</v>
      </c>
      <c r="AF56" s="33">
        <f t="shared" si="69"/>
        <v>-5.0709171932269053</v>
      </c>
      <c r="AG56" s="33">
        <f t="shared" si="70"/>
        <v>-5.1782636713918784</v>
      </c>
      <c r="AH56" s="33">
        <f t="shared" si="71"/>
        <v>-5.3335197047052558</v>
      </c>
      <c r="AI56" s="33">
        <f t="shared" si="72"/>
        <v>-5.5870918534180456</v>
      </c>
      <c r="AJ56" s="33">
        <f t="shared" si="73"/>
        <v>-5.9151921492621007</v>
      </c>
      <c r="AK56" s="33">
        <f t="shared" si="74"/>
        <v>-5.5870918534180465</v>
      </c>
      <c r="AL56" s="33">
        <f t="shared" si="75"/>
        <v>-5.3335197047052567</v>
      </c>
      <c r="AM56" s="33">
        <f t="shared" si="76"/>
        <v>-5.1782636713918793</v>
      </c>
      <c r="AN56" s="33">
        <f t="shared" si="77"/>
        <v>-5.0709171932269053</v>
      </c>
      <c r="AO56" s="33">
        <f t="shared" si="42"/>
        <v>-4.9904860275842866</v>
      </c>
      <c r="AP56" s="33">
        <f t="shared" si="43"/>
        <v>-4.9284654016942797</v>
      </c>
      <c r="AQ56" s="33">
        <f t="shared" si="44"/>
        <v>-4.8829979767665508</v>
      </c>
      <c r="AR56" s="33">
        <f t="shared" si="45"/>
        <v>-4.8548406996352105</v>
      </c>
      <c r="AS56" s="33">
        <f t="shared" si="46"/>
        <v>-4.8444381080158712</v>
      </c>
      <c r="AT56" s="34">
        <f t="shared" si="47"/>
        <v>-4.8508017563774048</v>
      </c>
    </row>
    <row r="57" spans="1:46" ht="23.25" customHeight="1" thickBot="1" x14ac:dyDescent="0.35">
      <c r="A57" s="5">
        <v>-0.99999999999999989</v>
      </c>
      <c r="B57" s="2">
        <f t="shared" si="48"/>
        <v>7.4893083813110392E-6</v>
      </c>
      <c r="C57" s="13">
        <f t="shared" ref="C57:W57" si="84">IFERROR(SQRT(C83^2+C109^2),"")</f>
        <v>1.0707329063061368E-5</v>
      </c>
      <c r="D57" s="14">
        <f t="shared" si="84"/>
        <v>1.073781884695695E-5</v>
      </c>
      <c r="E57" s="14">
        <f t="shared" si="84"/>
        <v>1.0424552080578885E-5</v>
      </c>
      <c r="F57" s="14">
        <f t="shared" si="84"/>
        <v>9.7803226806454208E-6</v>
      </c>
      <c r="G57" s="14">
        <f t="shared" si="84"/>
        <v>8.8679605071211236E-6</v>
      </c>
      <c r="H57" s="14">
        <f t="shared" si="84"/>
        <v>7.7738920341237184E-6</v>
      </c>
      <c r="I57" s="14">
        <f t="shared" si="84"/>
        <v>6.5743843047447401E-6</v>
      </c>
      <c r="J57" s="14">
        <f t="shared" si="84"/>
        <v>5.3252479957682868E-6</v>
      </c>
      <c r="K57" s="14">
        <f t="shared" si="84"/>
        <v>4.0950782641083312E-6</v>
      </c>
      <c r="L57" s="14">
        <f t="shared" si="84"/>
        <v>3.0530444238915667E-6</v>
      </c>
      <c r="M57" s="14">
        <f t="shared" si="84"/>
        <v>2.5962156055310575E-6</v>
      </c>
      <c r="N57" s="14">
        <f t="shared" si="84"/>
        <v>3.0530444238915646E-6</v>
      </c>
      <c r="O57" s="14">
        <f t="shared" si="84"/>
        <v>4.0950782641083261E-6</v>
      </c>
      <c r="P57" s="14">
        <f t="shared" si="84"/>
        <v>5.3252479957682809E-6</v>
      </c>
      <c r="Q57" s="14">
        <f t="shared" si="84"/>
        <v>6.5743843047447375E-6</v>
      </c>
      <c r="R57" s="14">
        <f t="shared" si="84"/>
        <v>7.773892034123715E-6</v>
      </c>
      <c r="S57" s="14">
        <f t="shared" si="84"/>
        <v>8.8679605071211203E-6</v>
      </c>
      <c r="T57" s="14">
        <f t="shared" si="84"/>
        <v>9.7803226806454208E-6</v>
      </c>
      <c r="U57" s="14">
        <f t="shared" si="84"/>
        <v>1.0424552080578883E-5</v>
      </c>
      <c r="V57" s="14">
        <f t="shared" si="84"/>
        <v>1.0737818846956948E-5</v>
      </c>
      <c r="W57" s="15">
        <f t="shared" si="84"/>
        <v>1.070732906306137E-5</v>
      </c>
      <c r="X57" s="5">
        <v>-0.99999999999999989</v>
      </c>
      <c r="Y57" s="28">
        <f t="shared" si="50"/>
        <v>-5.1661113621405734</v>
      </c>
      <c r="Z57" s="35">
        <f t="shared" si="51"/>
        <v>-4.9703188501615374</v>
      </c>
      <c r="AA57" s="36">
        <f t="shared" si="64"/>
        <v>-4.9690839271031413</v>
      </c>
      <c r="AB57" s="36">
        <f t="shared" si="65"/>
        <v>-4.9819425966047666</v>
      </c>
      <c r="AC57" s="36">
        <f t="shared" si="66"/>
        <v>-5.0096468163665993</v>
      </c>
      <c r="AD57" s="36">
        <f t="shared" si="67"/>
        <v>-5.0521762496551545</v>
      </c>
      <c r="AE57" s="36">
        <f t="shared" si="68"/>
        <v>-5.1093614952599244</v>
      </c>
      <c r="AF57" s="36">
        <f t="shared" si="69"/>
        <v>-5.1821449128872183</v>
      </c>
      <c r="AG57" s="36">
        <f t="shared" si="70"/>
        <v>-5.2736601624083219</v>
      </c>
      <c r="AH57" s="36">
        <f t="shared" si="71"/>
        <v>-5.387737793697073</v>
      </c>
      <c r="AI57" s="36">
        <f t="shared" si="72"/>
        <v>-5.5152668763726096</v>
      </c>
      <c r="AJ57" s="36">
        <f t="shared" si="73"/>
        <v>-5.585659243919344</v>
      </c>
      <c r="AK57" s="36">
        <f t="shared" si="74"/>
        <v>-5.5152668763726105</v>
      </c>
      <c r="AL57" s="36">
        <f t="shared" si="75"/>
        <v>-5.387737793697073</v>
      </c>
      <c r="AM57" s="36">
        <f t="shared" si="76"/>
        <v>-5.2736601624083228</v>
      </c>
      <c r="AN57" s="36">
        <f t="shared" si="77"/>
        <v>-5.1821449128872183</v>
      </c>
      <c r="AO57" s="36">
        <f t="shared" si="42"/>
        <v>-5.1093614952599244</v>
      </c>
      <c r="AP57" s="36">
        <f t="shared" si="43"/>
        <v>-5.0521762496551545</v>
      </c>
      <c r="AQ57" s="36">
        <f t="shared" si="44"/>
        <v>-5.0096468163665993</v>
      </c>
      <c r="AR57" s="36">
        <f t="shared" si="45"/>
        <v>-4.9819425966047666</v>
      </c>
      <c r="AS57" s="36">
        <f t="shared" si="46"/>
        <v>-4.9690839271031413</v>
      </c>
      <c r="AT57" s="37">
        <f t="shared" si="47"/>
        <v>-4.9703188501615374</v>
      </c>
    </row>
    <row r="58" spans="1:46" ht="23.25" customHeight="1" x14ac:dyDescent="0.3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</row>
    <row r="59" spans="1:46" ht="23.25" customHeight="1" x14ac:dyDescent="0.35">
      <c r="A59" s="102" t="s">
        <v>72</v>
      </c>
      <c r="B59" s="102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  <c r="AD59" s="102"/>
      <c r="AE59" s="102"/>
      <c r="AF59" s="102"/>
      <c r="AG59" s="102"/>
      <c r="AH59" s="102"/>
      <c r="AI59" s="102"/>
      <c r="AJ59" s="102"/>
      <c r="AK59" s="102"/>
      <c r="AL59" s="102"/>
      <c r="AM59" s="102"/>
      <c r="AN59" s="102"/>
      <c r="AO59" s="102"/>
      <c r="AP59" s="102"/>
      <c r="AQ59" s="102"/>
      <c r="AR59" s="102"/>
      <c r="AS59" s="102"/>
      <c r="AT59" s="102"/>
    </row>
    <row r="60" spans="1:46" ht="23.25" customHeight="1" x14ac:dyDescent="0.3">
      <c r="A60" s="17" t="s">
        <v>4</v>
      </c>
      <c r="B60" s="91" t="s">
        <v>6</v>
      </c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3" t="s">
        <v>4</v>
      </c>
      <c r="Y60" s="91" t="s">
        <v>8</v>
      </c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  <c r="AL60" s="91"/>
      <c r="AM60" s="91"/>
      <c r="AN60" s="91"/>
      <c r="AO60" s="91"/>
      <c r="AP60" s="91"/>
      <c r="AQ60" s="91"/>
      <c r="AR60" s="91"/>
      <c r="AS60" s="91"/>
      <c r="AT60" s="91"/>
    </row>
    <row r="61" spans="1:46" ht="23.25" customHeight="1" x14ac:dyDescent="0.3">
      <c r="A61" s="18">
        <f>AVERAGE(C63:W83)</f>
        <v>1.8423129250655913E-4</v>
      </c>
      <c r="B61" s="5" t="s">
        <v>0</v>
      </c>
      <c r="C61" s="5">
        <v>-1</v>
      </c>
      <c r="D61" s="5">
        <f>C61+0.1</f>
        <v>-0.9</v>
      </c>
      <c r="E61" s="5">
        <f t="shared" ref="E61:W61" si="85">D61+0.1</f>
        <v>-0.8</v>
      </c>
      <c r="F61" s="5">
        <f t="shared" si="85"/>
        <v>-0.70000000000000007</v>
      </c>
      <c r="G61" s="5">
        <f t="shared" si="85"/>
        <v>-0.60000000000000009</v>
      </c>
      <c r="H61" s="5">
        <f t="shared" si="85"/>
        <v>-0.50000000000000011</v>
      </c>
      <c r="I61" s="5">
        <f t="shared" si="85"/>
        <v>-0.40000000000000013</v>
      </c>
      <c r="J61" s="5">
        <f t="shared" si="85"/>
        <v>-0.30000000000000016</v>
      </c>
      <c r="K61" s="5">
        <f t="shared" si="85"/>
        <v>-0.20000000000000015</v>
      </c>
      <c r="L61" s="5">
        <f t="shared" si="85"/>
        <v>-0.10000000000000014</v>
      </c>
      <c r="M61" s="5">
        <f t="shared" si="85"/>
        <v>-1.3877787807814457E-16</v>
      </c>
      <c r="N61" s="5">
        <f t="shared" si="85"/>
        <v>9.9999999999999867E-2</v>
      </c>
      <c r="O61" s="5">
        <f t="shared" si="85"/>
        <v>0.19999999999999987</v>
      </c>
      <c r="P61" s="5">
        <f t="shared" si="85"/>
        <v>0.29999999999999988</v>
      </c>
      <c r="Q61" s="5">
        <f t="shared" si="85"/>
        <v>0.39999999999999991</v>
      </c>
      <c r="R61" s="5">
        <f t="shared" si="85"/>
        <v>0.49999999999999989</v>
      </c>
      <c r="S61" s="5">
        <f t="shared" si="85"/>
        <v>0.59999999999999987</v>
      </c>
      <c r="T61" s="5">
        <f t="shared" si="85"/>
        <v>0.69999999999999984</v>
      </c>
      <c r="U61" s="5">
        <f t="shared" si="85"/>
        <v>0.79999999999999982</v>
      </c>
      <c r="V61" s="5">
        <f t="shared" si="85"/>
        <v>0.8999999999999998</v>
      </c>
      <c r="W61" s="5">
        <f t="shared" si="85"/>
        <v>0.99999999999999978</v>
      </c>
      <c r="X61" s="4">
        <f>IFERROR(AVERAGE(Z63:AT83),"")</f>
        <v>-0.68312284284107294</v>
      </c>
      <c r="Y61" s="5" t="s">
        <v>0</v>
      </c>
      <c r="Z61" s="5">
        <v>-1</v>
      </c>
      <c r="AA61" s="5">
        <f>Z61+0.1</f>
        <v>-0.9</v>
      </c>
      <c r="AB61" s="5">
        <f t="shared" ref="AB61:AT61" si="86">AA61+0.1</f>
        <v>-0.8</v>
      </c>
      <c r="AC61" s="5">
        <f t="shared" si="86"/>
        <v>-0.70000000000000007</v>
      </c>
      <c r="AD61" s="5">
        <f t="shared" si="86"/>
        <v>-0.60000000000000009</v>
      </c>
      <c r="AE61" s="5">
        <f t="shared" si="86"/>
        <v>-0.50000000000000011</v>
      </c>
      <c r="AF61" s="5">
        <f t="shared" si="86"/>
        <v>-0.40000000000000013</v>
      </c>
      <c r="AG61" s="5">
        <f t="shared" si="86"/>
        <v>-0.30000000000000016</v>
      </c>
      <c r="AH61" s="5">
        <f t="shared" si="86"/>
        <v>-0.20000000000000015</v>
      </c>
      <c r="AI61" s="5">
        <f t="shared" si="86"/>
        <v>-0.10000000000000014</v>
      </c>
      <c r="AJ61" s="5">
        <f t="shared" si="86"/>
        <v>-1.3877787807814457E-16</v>
      </c>
      <c r="AK61" s="5">
        <f t="shared" si="86"/>
        <v>9.9999999999999867E-2</v>
      </c>
      <c r="AL61" s="5">
        <f t="shared" si="86"/>
        <v>0.19999999999999987</v>
      </c>
      <c r="AM61" s="5">
        <f t="shared" si="86"/>
        <v>0.29999999999999988</v>
      </c>
      <c r="AN61" s="5">
        <f t="shared" si="86"/>
        <v>0.39999999999999991</v>
      </c>
      <c r="AO61" s="5">
        <f>AN61+0.1</f>
        <v>0.49999999999999989</v>
      </c>
      <c r="AP61" s="5">
        <f t="shared" si="86"/>
        <v>0.59999999999999987</v>
      </c>
      <c r="AQ61" s="5">
        <f t="shared" si="86"/>
        <v>0.69999999999999984</v>
      </c>
      <c r="AR61" s="5">
        <f>AQ61+0.1</f>
        <v>0.79999999999999982</v>
      </c>
      <c r="AS61" s="5">
        <f t="shared" si="86"/>
        <v>0.8999999999999998</v>
      </c>
      <c r="AT61" s="5">
        <f t="shared" si="86"/>
        <v>0.99999999999999978</v>
      </c>
    </row>
    <row r="62" spans="1:46" ht="23.25" customHeight="1" thickBot="1" x14ac:dyDescent="0.35">
      <c r="A62" s="5" t="s">
        <v>1</v>
      </c>
      <c r="B62" s="5" t="s">
        <v>12</v>
      </c>
      <c r="C62" s="2">
        <f>IFERROR(AVERAGE(C63:C83),"")</f>
        <v>6.6140166728950118E-5</v>
      </c>
      <c r="D62" s="2">
        <f t="shared" ref="D62:W62" si="87">IFERROR(AVERAGE(D63:D83),"")</f>
        <v>1.1348072689537253E-4</v>
      </c>
      <c r="E62" s="2">
        <f t="shared" si="87"/>
        <v>2.4695392559326605E-4</v>
      </c>
      <c r="F62" s="2">
        <f t="shared" si="87"/>
        <v>1.0434255544607711E-3</v>
      </c>
      <c r="G62" s="2">
        <f t="shared" si="87"/>
        <v>-1.1909454220958226E-3</v>
      </c>
      <c r="H62" s="2">
        <f t="shared" si="87"/>
        <v>1.0460205619683667E-3</v>
      </c>
      <c r="I62" s="2">
        <f t="shared" si="87"/>
        <v>2.5235030928478261E-4</v>
      </c>
      <c r="J62" s="2">
        <f t="shared" si="87"/>
        <v>1.2213369975477899E-4</v>
      </c>
      <c r="K62" s="2">
        <f t="shared" si="87"/>
        <v>7.8858004454567204E-5</v>
      </c>
      <c r="L62" s="2">
        <f t="shared" si="87"/>
        <v>6.1901943632008228E-5</v>
      </c>
      <c r="M62" s="2">
        <f t="shared" si="87"/>
        <v>5.7248990369143504E-5</v>
      </c>
      <c r="N62" s="2">
        <f t="shared" si="87"/>
        <v>6.1901943632008215E-5</v>
      </c>
      <c r="O62" s="2">
        <f t="shared" si="87"/>
        <v>7.8858004454567096E-5</v>
      </c>
      <c r="P62" s="2">
        <f t="shared" si="87"/>
        <v>1.2213369975477877E-4</v>
      </c>
      <c r="Q62" s="2">
        <f t="shared" si="87"/>
        <v>2.523503092847819E-4</v>
      </c>
      <c r="R62" s="2">
        <f t="shared" si="87"/>
        <v>1.046020561968362E-3</v>
      </c>
      <c r="S62" s="2">
        <f t="shared" si="87"/>
        <v>-1.1909454220958226E-3</v>
      </c>
      <c r="T62" s="2">
        <f t="shared" si="87"/>
        <v>1.0434255544607763E-3</v>
      </c>
      <c r="U62" s="2">
        <f t="shared" si="87"/>
        <v>2.4695392559326637E-4</v>
      </c>
      <c r="V62" s="2">
        <f t="shared" si="87"/>
        <v>1.1348072689537266E-4</v>
      </c>
      <c r="W62" s="2">
        <f t="shared" si="87"/>
        <v>6.6140166728950172E-5</v>
      </c>
      <c r="X62" s="5" t="s">
        <v>1</v>
      </c>
      <c r="Y62" s="5" t="s">
        <v>12</v>
      </c>
      <c r="Z62" s="38">
        <f>IFERROR(AVERAGE(Z63:Z83),"")</f>
        <v>1.7674560603419389</v>
      </c>
      <c r="AA62" s="38">
        <f t="shared" ref="AA62:AT62" si="88">IFERROR(AVERAGE(AA63:AA83),"")</f>
        <v>-0.15123090162629568</v>
      </c>
      <c r="AB62" s="38">
        <f t="shared" si="88"/>
        <v>-2.3175360877312725</v>
      </c>
      <c r="AC62" s="38">
        <f t="shared" si="88"/>
        <v>-3.7402361076104969</v>
      </c>
      <c r="AD62" s="38">
        <f t="shared" si="88"/>
        <v>-5.9825283004534198</v>
      </c>
      <c r="AE62" s="38">
        <f t="shared" si="88"/>
        <v>-3.7299168724612768</v>
      </c>
      <c r="AF62" s="38">
        <f t="shared" si="88"/>
        <v>-2.1901518592689588</v>
      </c>
      <c r="AG62" s="38">
        <f t="shared" si="88"/>
        <v>0.79003455203226181</v>
      </c>
      <c r="AH62" s="38">
        <f t="shared" si="88"/>
        <v>2.6973073736271429</v>
      </c>
      <c r="AI62" s="38">
        <f t="shared" si="88"/>
        <v>3.5988733942291908</v>
      </c>
      <c r="AJ62" s="38">
        <f t="shared" si="88"/>
        <v>3.6655725165024626</v>
      </c>
      <c r="AK62" s="38">
        <f t="shared" si="88"/>
        <v>3.5988733942291922</v>
      </c>
      <c r="AL62" s="38">
        <f t="shared" si="88"/>
        <v>2.6973073736271451</v>
      </c>
      <c r="AM62" s="38">
        <f t="shared" si="88"/>
        <v>0.79003455203226436</v>
      </c>
      <c r="AN62" s="38">
        <f t="shared" si="88"/>
        <v>-2.1901518592689464</v>
      </c>
      <c r="AO62" s="38">
        <f t="shared" si="88"/>
        <v>-3.7299168724612768</v>
      </c>
      <c r="AP62" s="38">
        <f t="shared" si="88"/>
        <v>-5.9825283004534198</v>
      </c>
      <c r="AQ62" s="38">
        <f t="shared" si="88"/>
        <v>-3.7402361076104973</v>
      </c>
      <c r="AR62" s="38">
        <f t="shared" si="88"/>
        <v>-2.3175360877312743</v>
      </c>
      <c r="AS62" s="38">
        <f t="shared" si="88"/>
        <v>-0.15123090162629674</v>
      </c>
      <c r="AT62" s="38">
        <f t="shared" si="88"/>
        <v>1.7674560603419376</v>
      </c>
    </row>
    <row r="63" spans="1:46" ht="23.25" customHeight="1" x14ac:dyDescent="0.3">
      <c r="A63" s="5">
        <v>1</v>
      </c>
      <c r="B63" s="2">
        <f>IFERROR(AVERAGE(C63:W63),"")</f>
        <v>-5.4448955959990546E-6</v>
      </c>
      <c r="C63" s="7">
        <f t="shared" ref="C63:L72" si="89">IF(OR(($L$1+C$61)^2+($A63)^2&lt;0.001,($R$1-C$61)^2+($A63)^2&lt;0.001),"",($D$2/(4*PI()))*((COS($Z$3)*(3*COS(ATAN2($L$1+C$61,$A63)-$Z$3)^2-1)-3*COS(ATAN2($L$1+C$61,$A63)-$Z$3)*SIN(ATAN2($L$1+C$61,$A63)-$Z$3)*SIN($Z$3))*$L$2/(($L$1+C$61)^2+($A63)^2)^(3/2)+((3*COS(ATAN2($R$1-C$61,$A63))^2-1))*$R$2/(($R$1-C$61)^2+($A63)^2)^(3/2)))</f>
        <v>-2.9691159318604537E-6</v>
      </c>
      <c r="D63" s="8">
        <f t="shared" si="89"/>
        <v>-4.7726425928114713E-6</v>
      </c>
      <c r="E63" s="8">
        <f t="shared" si="89"/>
        <v>-6.4036311596291947E-6</v>
      </c>
      <c r="F63" s="8">
        <f t="shared" si="89"/>
        <v>-7.5538460103576303E-6</v>
      </c>
      <c r="G63" s="8">
        <f t="shared" si="89"/>
        <v>-7.9784556043919283E-6</v>
      </c>
      <c r="H63" s="8">
        <f t="shared" si="89"/>
        <v>-7.6034996332716307E-6</v>
      </c>
      <c r="I63" s="8">
        <f t="shared" si="89"/>
        <v>-6.572971042925332E-6</v>
      </c>
      <c r="J63" s="8">
        <f t="shared" si="89"/>
        <v>-5.2040226103640252E-6</v>
      </c>
      <c r="K63" s="8">
        <f t="shared" si="89"/>
        <v>-3.8791430052741904E-6</v>
      </c>
      <c r="L63" s="8">
        <f t="shared" si="89"/>
        <v>-2.9359683643386878E-6</v>
      </c>
      <c r="M63" s="8">
        <f t="shared" ref="M63:W72" si="90">IF(OR(($L$1+M$61)^2+($A63)^2&lt;0.001,($R$1-M$61)^2+($A63)^2&lt;0.001),"",($D$2/(4*PI()))*((COS($Z$3)*(3*COS(ATAN2($L$1+M$61,$A63)-$Z$3)^2-1)-3*COS(ATAN2($L$1+M$61,$A63)-$Z$3)*SIN(ATAN2($L$1+M$61,$A63)-$Z$3)*SIN($Z$3))*$L$2/(($L$1+M$61)^2+($A63)^2)^(3/2)+((3*COS(ATAN2($R$1-M$61,$A63))^2-1))*$R$2/(($R$1-M$61)^2+($A63)^2)^(3/2)))</f>
        <v>-2.5962156055310566E-6</v>
      </c>
      <c r="N63" s="8">
        <f t="shared" si="90"/>
        <v>-2.9359683643386899E-6</v>
      </c>
      <c r="O63" s="8">
        <f t="shared" si="90"/>
        <v>-3.8791430052741887E-6</v>
      </c>
      <c r="P63" s="8">
        <f t="shared" si="90"/>
        <v>-5.2040226103640202E-6</v>
      </c>
      <c r="Q63" s="8">
        <f t="shared" si="90"/>
        <v>-6.5729710429253295E-6</v>
      </c>
      <c r="R63" s="8">
        <f t="shared" si="90"/>
        <v>-7.6034996332716299E-6</v>
      </c>
      <c r="S63" s="8">
        <f t="shared" si="90"/>
        <v>-7.9784556043919283E-6</v>
      </c>
      <c r="T63" s="8">
        <f t="shared" si="90"/>
        <v>-7.5538460103576336E-6</v>
      </c>
      <c r="U63" s="8">
        <f t="shared" si="90"/>
        <v>-6.4036311596291998E-6</v>
      </c>
      <c r="V63" s="8">
        <f t="shared" si="90"/>
        <v>-4.7726425928114738E-6</v>
      </c>
      <c r="W63" s="9">
        <f t="shared" si="90"/>
        <v>-2.9691159318604546E-6</v>
      </c>
      <c r="X63" s="5">
        <v>1</v>
      </c>
      <c r="Y63" s="38">
        <f>IFERROR(AVERAGE(Z63:AT63),"")</f>
        <v>-4.7063496476551112</v>
      </c>
      <c r="Z63" s="29">
        <f t="shared" ref="Z63:Z83" si="91">IFERROR(IF(C63="","",IF(AND(LOG(ABS(C63))&gt;-10,LOG(ABS(C63))&lt;10),(LOG(ABS(C63))+10)*C63/ABS(C63),"")),"")</f>
        <v>-4.4726271553543153</v>
      </c>
      <c r="AA63" s="30">
        <f t="shared" ref="AA63:AA83" si="92">IFERROR(IF(D63="","",IF(AND(LOG(ABS(D63))&gt;-10,LOG(ABS(D63))&lt;10),(LOG(ABS(D63))+10)*D63/ABS(D63),"")),"")</f>
        <v>-4.6787589127275311</v>
      </c>
      <c r="AB63" s="30">
        <f t="shared" ref="AB63:AB83" si="93">IFERROR(IF(E63="","",IF(AND(LOG(ABS(E63))&gt;-10,LOG(ABS(E63))&lt;10),(LOG(ABS(E63))+10)*E63/ABS(E63),"")),"")</f>
        <v>-4.8064263092012158</v>
      </c>
      <c r="AC63" s="30">
        <f t="shared" ref="AC63:AC83" si="94">IFERROR(IF(F63="","",IF(AND(LOG(ABS(F63))&gt;-10,LOG(ABS(F63))&lt;10),(LOG(ABS(F63))+10)*F63/ABS(F63),"")),"")</f>
        <v>-4.878168127230504</v>
      </c>
      <c r="AD63" s="30">
        <f t="shared" ref="AD63:AD83" si="95">IFERROR(IF(G63="","",IF(AND(LOG(ABS(G63))&gt;-10,LOG(ABS(G63))&lt;10),(LOG(ABS(G63))+10)*G63/ABS(G63),"")),"")</f>
        <v>-4.9019188327789998</v>
      </c>
      <c r="AE63" s="30">
        <f t="shared" ref="AE63:AE83" si="96">IFERROR(IF(H63="","",IF(AND(LOG(ABS(H63))&gt;-10,LOG(ABS(H63))&lt;10),(LOG(ABS(H63))+10)*H63/ABS(H63),"")),"")</f>
        <v>-4.8810135293323995</v>
      </c>
      <c r="AF63" s="30">
        <f t="shared" ref="AF63:AF83" si="97">IFERROR(IF(I63="","",IF(AND(LOG(ABS(I63))&gt;-10,LOG(ABS(I63))&lt;10),(LOG(ABS(I63))+10)*I63/ABS(I63),"")),"")</f>
        <v>-4.8177617190101039</v>
      </c>
      <c r="AG63" s="30">
        <f t="shared" ref="AG63:AG83" si="98">IFERROR(IF(J63="","",IF(AND(LOG(ABS(J63))&gt;-10,LOG(ABS(J63))&lt;10),(LOG(ABS(J63))+10)*J63/ABS(J63),"")),"")</f>
        <v>-4.7163391748101864</v>
      </c>
      <c r="AH63" s="30">
        <f t="shared" ref="AH63:AH83" si="99">IFERROR(IF(K63="","",IF(AND(LOG(ABS(K63))&gt;-10,LOG(ABS(K63))&lt;10),(LOG(ABS(K63))+10)*K63/ABS(K63),"")),"")</f>
        <v>-4.58873579023596</v>
      </c>
      <c r="AI63" s="30">
        <f t="shared" ref="AI63:AI83" si="100">IFERROR(IF(L63="","",IF(AND(LOG(ABS(L63))&gt;-10,LOG(ABS(L63))&lt;10),(LOG(ABS(L63))+10)*L63/ABS(L63),"")),"")</f>
        <v>-4.4677513716571253</v>
      </c>
      <c r="AJ63" s="30">
        <f t="shared" ref="AJ63:AJ83" si="101">IFERROR(IF(M63="","",IF(AND(LOG(ABS(M63))&gt;-10,LOG(ABS(M63))&lt;10),(LOG(ABS(M63))+10)*M63/ABS(M63),"")),"")</f>
        <v>-4.414340756080656</v>
      </c>
      <c r="AK63" s="30">
        <f t="shared" ref="AK63:AK83" si="102">IFERROR(IF(N63="","",IF(AND(LOG(ABS(N63))&gt;-10,LOG(ABS(N63))&lt;10),(LOG(ABS(N63))+10)*N63/ABS(N63),"")),"")</f>
        <v>-4.4677513716571262</v>
      </c>
      <c r="AL63" s="30">
        <f t="shared" ref="AL63:AL83" si="103">IFERROR(IF(O63="","",IF(AND(LOG(ABS(O63))&gt;-10,LOG(ABS(O63))&lt;10),(LOG(ABS(O63))+10)*O63/ABS(O63),"")),"")</f>
        <v>-4.5887357902359591</v>
      </c>
      <c r="AM63" s="30">
        <f t="shared" ref="AM63:AM83" si="104">IFERROR(IF(P63="","",IF(AND(LOG(ABS(P63))&gt;-10,LOG(ABS(P63))&lt;10),(LOG(ABS(P63))+10)*P63/ABS(P63),"")),"")</f>
        <v>-4.7163391748101855</v>
      </c>
      <c r="AN63" s="30">
        <f t="shared" ref="AN63:AN83" si="105">IFERROR(IF(Q63="","",IF(AND(LOG(ABS(Q63))&gt;-10,LOG(ABS(Q63))&lt;10),(LOG(ABS(Q63))+10)*Q63/ABS(Q63),"")),"")</f>
        <v>-4.8177617190101039</v>
      </c>
      <c r="AO63" s="30">
        <f t="shared" ref="AO63:AO83" si="106">IFERROR(IF(R63="","",IF(AND(LOG(ABS(R63))&gt;-10,LOG(ABS(R63))&lt;10),(LOG(ABS(R63))+10)*R63/ABS(R63),"")),"")</f>
        <v>-4.8810135293323986</v>
      </c>
      <c r="AP63" s="30">
        <f t="shared" ref="AP63:AP83" si="107">IFERROR(IF(S63="","",IF(AND(LOG(ABS(S63))&gt;-10,LOG(ABS(S63))&lt;10),(LOG(ABS(S63))+10)*S63/ABS(S63),"")),"")</f>
        <v>-4.9019188327789998</v>
      </c>
      <c r="AQ63" s="30">
        <f t="shared" ref="AQ63:AQ83" si="108">IFERROR(IF(T63="","",IF(AND(LOG(ABS(T63))&gt;-10,LOG(ABS(T63))&lt;10),(LOG(ABS(T63))+10)*T63/ABS(T63),"")),"")</f>
        <v>-4.8781681272305049</v>
      </c>
      <c r="AR63" s="30">
        <f t="shared" ref="AR63:AR83" si="109">IFERROR(IF(U63="","",IF(AND(LOG(ABS(U63))&gt;-10,LOG(ABS(U63))&lt;10),(LOG(ABS(U63))+10)*U63/ABS(U63),"")),"")</f>
        <v>-4.8064263092012158</v>
      </c>
      <c r="AS63" s="30">
        <f t="shared" ref="AS63:AS83" si="110">IFERROR(IF(V63="","",IF(AND(LOG(ABS(V63))&gt;-10,LOG(ABS(V63))&lt;10),(LOG(ABS(V63))+10)*V63/ABS(V63),"")),"")</f>
        <v>-4.6787589127275311</v>
      </c>
      <c r="AT63" s="31">
        <f t="shared" ref="AT63:AT83" si="111">IFERROR(IF(W63="","",IF(AND(LOG(ABS(W63))&gt;-10,LOG(ABS(W63))&lt;10),(LOG(ABS(W63))+10)*W63/ABS(W63),"")),"")</f>
        <v>-4.4726271553543153</v>
      </c>
    </row>
    <row r="64" spans="1:46" ht="23.25" customHeight="1" x14ac:dyDescent="0.3">
      <c r="A64" s="5">
        <f>A63-0.1</f>
        <v>0.9</v>
      </c>
      <c r="B64" s="2">
        <f t="shared" ref="B64:B83" si="112">IFERROR(AVERAGE(C64:W64),"")</f>
        <v>-6.583145699117793E-6</v>
      </c>
      <c r="C64" s="10">
        <f t="shared" si="89"/>
        <v>-3.2204039304672553E-6</v>
      </c>
      <c r="D64" s="11">
        <f t="shared" si="89"/>
        <v>-5.9456967945789027E-6</v>
      </c>
      <c r="E64" s="11">
        <f t="shared" si="89"/>
        <v>-8.5237689035040176E-6</v>
      </c>
      <c r="F64" s="11">
        <f t="shared" si="89"/>
        <v>-1.0373897521987336E-5</v>
      </c>
      <c r="G64" s="11">
        <f t="shared" si="89"/>
        <v>-1.0991495198902605E-5</v>
      </c>
      <c r="H64" s="11">
        <f t="shared" si="89"/>
        <v>-1.0198375748486964E-5</v>
      </c>
      <c r="I64" s="11">
        <f t="shared" si="89"/>
        <v>-8.259198865341068E-6</v>
      </c>
      <c r="J64" s="11">
        <f t="shared" si="89"/>
        <v>-5.773577263034112E-6</v>
      </c>
      <c r="K64" s="11">
        <f t="shared" si="89"/>
        <v>-3.4312723358384349E-6</v>
      </c>
      <c r="L64" s="11">
        <f t="shared" si="89"/>
        <v>-1.7975192634468245E-6</v>
      </c>
      <c r="M64" s="11">
        <f t="shared" si="90"/>
        <v>-1.215648030298548E-6</v>
      </c>
      <c r="N64" s="11">
        <f t="shared" si="90"/>
        <v>-1.7975192634468224E-6</v>
      </c>
      <c r="O64" s="11">
        <f t="shared" si="90"/>
        <v>-3.4312723358384349E-6</v>
      </c>
      <c r="P64" s="11">
        <f t="shared" si="90"/>
        <v>-5.7735772630341078E-6</v>
      </c>
      <c r="Q64" s="11">
        <f t="shared" si="90"/>
        <v>-8.2591988653410664E-6</v>
      </c>
      <c r="R64" s="11">
        <f t="shared" si="90"/>
        <v>-1.0198375748486964E-5</v>
      </c>
      <c r="S64" s="11">
        <f t="shared" si="90"/>
        <v>-1.0991495198902605E-5</v>
      </c>
      <c r="T64" s="11">
        <f t="shared" si="90"/>
        <v>-1.0373897521987341E-5</v>
      </c>
      <c r="U64" s="11">
        <f t="shared" si="90"/>
        <v>-8.5237689035040244E-6</v>
      </c>
      <c r="V64" s="11">
        <f t="shared" si="90"/>
        <v>-5.9456967945789077E-6</v>
      </c>
      <c r="W64" s="12">
        <f t="shared" si="90"/>
        <v>-3.2204039304672617E-6</v>
      </c>
      <c r="X64" s="5">
        <v>0.9</v>
      </c>
      <c r="Y64" s="38">
        <f t="shared" ref="Y64:Y83" si="113">IFERROR(AVERAGE(Z64:AT64),"")</f>
        <v>-4.7418276269212845</v>
      </c>
      <c r="Z64" s="32">
        <f t="shared" si="91"/>
        <v>-4.5079103480221994</v>
      </c>
      <c r="AA64" s="33">
        <f t="shared" si="92"/>
        <v>-4.7742027582495474</v>
      </c>
      <c r="AB64" s="33">
        <f t="shared" si="93"/>
        <v>-4.9306316666060415</v>
      </c>
      <c r="AC64" s="33">
        <f t="shared" si="94"/>
        <v>-5.0159419535230727</v>
      </c>
      <c r="AD64" s="33">
        <f t="shared" si="95"/>
        <v>-5.0410567745403236</v>
      </c>
      <c r="AE64" s="33">
        <f t="shared" si="96"/>
        <v>-5.0085310090521489</v>
      </c>
      <c r="AF64" s="33">
        <f t="shared" si="97"/>
        <v>-4.9169379231998667</v>
      </c>
      <c r="AG64" s="33">
        <f t="shared" si="98"/>
        <v>-4.761444981994881</v>
      </c>
      <c r="AH64" s="33">
        <f t="shared" si="99"/>
        <v>-4.5354551888396477</v>
      </c>
      <c r="AI64" s="33">
        <f t="shared" si="100"/>
        <v>-4.2546735532768007</v>
      </c>
      <c r="AJ64" s="33">
        <f t="shared" si="101"/>
        <v>-4.0848078507379011</v>
      </c>
      <c r="AK64" s="33">
        <f t="shared" si="102"/>
        <v>-4.2546735532767999</v>
      </c>
      <c r="AL64" s="33">
        <f t="shared" si="103"/>
        <v>-4.5354551888396477</v>
      </c>
      <c r="AM64" s="33">
        <f t="shared" si="104"/>
        <v>-4.761444981994881</v>
      </c>
      <c r="AN64" s="33">
        <f t="shared" si="105"/>
        <v>-4.9169379231998667</v>
      </c>
      <c r="AO64" s="33">
        <f t="shared" si="106"/>
        <v>-5.0085310090521489</v>
      </c>
      <c r="AP64" s="33">
        <f t="shared" si="107"/>
        <v>-5.0410567745403236</v>
      </c>
      <c r="AQ64" s="33">
        <f t="shared" si="108"/>
        <v>-5.0159419535230727</v>
      </c>
      <c r="AR64" s="33">
        <f t="shared" si="109"/>
        <v>-4.9306316666060415</v>
      </c>
      <c r="AS64" s="33">
        <f t="shared" si="110"/>
        <v>-4.7742027582495483</v>
      </c>
      <c r="AT64" s="34">
        <f t="shared" si="111"/>
        <v>-4.5079103480222003</v>
      </c>
    </row>
    <row r="65" spans="1:46" ht="23.25" customHeight="1" x14ac:dyDescent="0.3">
      <c r="A65" s="5">
        <f t="shared" ref="A65:A83" si="114">A64-0.1</f>
        <v>0.8</v>
      </c>
      <c r="B65" s="2">
        <f t="shared" si="112"/>
        <v>-8.1044383967498281E-6</v>
      </c>
      <c r="C65" s="10">
        <f t="shared" si="89"/>
        <v>-3.1444705933590802E-6</v>
      </c>
      <c r="D65" s="11">
        <f t="shared" si="89"/>
        <v>-7.3844240073596158E-6</v>
      </c>
      <c r="E65" s="11">
        <f t="shared" si="89"/>
        <v>-1.1677286583612168E-5</v>
      </c>
      <c r="F65" s="11">
        <f t="shared" si="89"/>
        <v>-1.4895105982828461E-5</v>
      </c>
      <c r="G65" s="11">
        <f t="shared" si="89"/>
        <v>-1.5941289410524583E-5</v>
      </c>
      <c r="H65" s="11">
        <f t="shared" si="89"/>
        <v>-1.4377786362057979E-5</v>
      </c>
      <c r="I65" s="11">
        <f t="shared" si="89"/>
        <v>-1.0737939229428688E-5</v>
      </c>
      <c r="J65" s="11">
        <f t="shared" si="89"/>
        <v>-6.2321600647399529E-6</v>
      </c>
      <c r="K65" s="11">
        <f t="shared" si="89"/>
        <v>-2.13750011373704E-6</v>
      </c>
      <c r="L65" s="11">
        <f t="shared" si="89"/>
        <v>6.3135918177438204E-7</v>
      </c>
      <c r="M65" s="11">
        <f t="shared" si="90"/>
        <v>1.6000000000000029E-6</v>
      </c>
      <c r="N65" s="11">
        <f t="shared" si="90"/>
        <v>6.3135918177439019E-7</v>
      </c>
      <c r="O65" s="11">
        <f t="shared" si="90"/>
        <v>-2.1375001137370251E-6</v>
      </c>
      <c r="P65" s="11">
        <f t="shared" si="90"/>
        <v>-6.2321600647399411E-6</v>
      </c>
      <c r="Q65" s="11">
        <f t="shared" si="90"/>
        <v>-1.0737939229428683E-5</v>
      </c>
      <c r="R65" s="11">
        <f t="shared" si="90"/>
        <v>-1.4377786362057974E-5</v>
      </c>
      <c r="S65" s="11">
        <f t="shared" si="90"/>
        <v>-1.5941289410524583E-5</v>
      </c>
      <c r="T65" s="11">
        <f t="shared" si="90"/>
        <v>-1.4895105982828476E-5</v>
      </c>
      <c r="U65" s="11">
        <f t="shared" si="90"/>
        <v>-1.1677286583612175E-5</v>
      </c>
      <c r="V65" s="11">
        <f t="shared" si="90"/>
        <v>-7.3844240073596217E-6</v>
      </c>
      <c r="W65" s="12">
        <f t="shared" si="90"/>
        <v>-3.144470593359095E-6</v>
      </c>
      <c r="X65" s="5">
        <v>0.8</v>
      </c>
      <c r="Y65" s="38">
        <f t="shared" si="113"/>
        <v>-3.63996136833451</v>
      </c>
      <c r="Z65" s="32">
        <f t="shared" si="91"/>
        <v>-4.4975475376234471</v>
      </c>
      <c r="AA65" s="33">
        <f t="shared" si="92"/>
        <v>-4.8683166255543897</v>
      </c>
      <c r="AB65" s="33">
        <f t="shared" si="93"/>
        <v>-5.0673419387809249</v>
      </c>
      <c r="AC65" s="33">
        <f t="shared" si="94"/>
        <v>-5.1730435976882783</v>
      </c>
      <c r="AD65" s="33">
        <f t="shared" si="95"/>
        <v>-5.2025234463717611</v>
      </c>
      <c r="AE65" s="33">
        <f t="shared" si="96"/>
        <v>-5.1576920261896451</v>
      </c>
      <c r="AF65" s="33">
        <f t="shared" si="97"/>
        <v>-5.0309209417767375</v>
      </c>
      <c r="AG65" s="33">
        <f t="shared" si="98"/>
        <v>-4.794638599083731</v>
      </c>
      <c r="AH65" s="33">
        <f t="shared" si="99"/>
        <v>-4.3299061465091544</v>
      </c>
      <c r="AI65" s="33">
        <f t="shared" si="100"/>
        <v>3.8002765007377382</v>
      </c>
      <c r="AJ65" s="33">
        <f t="shared" si="101"/>
        <v>4.2041199826559259</v>
      </c>
      <c r="AK65" s="33">
        <f t="shared" si="102"/>
        <v>3.800276500737743</v>
      </c>
      <c r="AL65" s="33">
        <f t="shared" si="103"/>
        <v>-4.3299061465091508</v>
      </c>
      <c r="AM65" s="33">
        <f t="shared" si="104"/>
        <v>-4.7946385990837301</v>
      </c>
      <c r="AN65" s="33">
        <f t="shared" si="105"/>
        <v>-5.0309209417767375</v>
      </c>
      <c r="AO65" s="33">
        <f t="shared" si="106"/>
        <v>-5.1576920261896451</v>
      </c>
      <c r="AP65" s="33">
        <f t="shared" si="107"/>
        <v>-5.2025234463717611</v>
      </c>
      <c r="AQ65" s="33">
        <f t="shared" si="108"/>
        <v>-5.1730435976882783</v>
      </c>
      <c r="AR65" s="33">
        <f t="shared" si="109"/>
        <v>-5.0673419387809258</v>
      </c>
      <c r="AS65" s="33">
        <f t="shared" si="110"/>
        <v>-4.8683166255543906</v>
      </c>
      <c r="AT65" s="34">
        <f t="shared" si="111"/>
        <v>-4.4975475376234497</v>
      </c>
    </row>
    <row r="66" spans="1:46" ht="23.25" customHeight="1" x14ac:dyDescent="0.3">
      <c r="A66" s="5">
        <f t="shared" si="114"/>
        <v>0.70000000000000007</v>
      </c>
      <c r="B66" s="2">
        <f t="shared" si="112"/>
        <v>-1.0185420534591626E-5</v>
      </c>
      <c r="C66" s="10">
        <f t="shared" si="89"/>
        <v>-2.1408350935781873E-6</v>
      </c>
      <c r="D66" s="11">
        <f t="shared" si="89"/>
        <v>-8.8734069652054108E-6</v>
      </c>
      <c r="E66" s="11">
        <f t="shared" si="89"/>
        <v>-1.6398344489108702E-5</v>
      </c>
      <c r="F66" s="11">
        <f t="shared" si="89"/>
        <v>-2.2468548648918485E-5</v>
      </c>
      <c r="G66" s="11">
        <f t="shared" si="89"/>
        <v>-2.4535979810354685E-5</v>
      </c>
      <c r="H66" s="11">
        <f t="shared" si="89"/>
        <v>-2.146526885332205E-5</v>
      </c>
      <c r="I66" s="11">
        <f t="shared" si="89"/>
        <v>-1.4477065555688206E-5</v>
      </c>
      <c r="J66" s="11">
        <f t="shared" si="89"/>
        <v>-6.2358241941628209E-6</v>
      </c>
      <c r="K66" s="11">
        <f t="shared" si="89"/>
        <v>8.2936046443661277E-7</v>
      </c>
      <c r="L66" s="11">
        <f t="shared" si="89"/>
        <v>5.3661251937077786E-6</v>
      </c>
      <c r="M66" s="11">
        <f t="shared" si="90"/>
        <v>6.9057446779641429E-6</v>
      </c>
      <c r="N66" s="11">
        <f t="shared" si="90"/>
        <v>5.3661251937077896E-6</v>
      </c>
      <c r="O66" s="11">
        <f t="shared" si="90"/>
        <v>8.2936046443662695E-7</v>
      </c>
      <c r="P66" s="11">
        <f t="shared" si="90"/>
        <v>-6.2358241941628005E-6</v>
      </c>
      <c r="Q66" s="11">
        <f t="shared" si="90"/>
        <v>-1.4477065555688182E-5</v>
      </c>
      <c r="R66" s="11">
        <f t="shared" si="90"/>
        <v>-2.146526885332205E-5</v>
      </c>
      <c r="S66" s="11">
        <f t="shared" si="90"/>
        <v>-2.4535979810354682E-5</v>
      </c>
      <c r="T66" s="11">
        <f t="shared" si="90"/>
        <v>-2.2468548648918502E-5</v>
      </c>
      <c r="U66" s="11">
        <f t="shared" si="90"/>
        <v>-1.6398344489108712E-5</v>
      </c>
      <c r="V66" s="11">
        <f t="shared" si="90"/>
        <v>-8.8734069652054311E-6</v>
      </c>
      <c r="W66" s="12">
        <f t="shared" si="90"/>
        <v>-2.1408350935781868E-6</v>
      </c>
      <c r="X66" s="5">
        <v>0.70000000000000007</v>
      </c>
      <c r="Y66" s="38">
        <f t="shared" si="113"/>
        <v>-2.805157466180114</v>
      </c>
      <c r="Z66" s="32">
        <f t="shared" si="91"/>
        <v>-4.3305832153059827</v>
      </c>
      <c r="AA66" s="33">
        <f t="shared" si="92"/>
        <v>-4.9480904002262509</v>
      </c>
      <c r="AB66" s="33">
        <f t="shared" si="93"/>
        <v>-5.2148000056369526</v>
      </c>
      <c r="AC66" s="33">
        <f t="shared" si="94"/>
        <v>-5.3515750201662113</v>
      </c>
      <c r="AD66" s="33">
        <f t="shared" si="95"/>
        <v>-5.389803405611568</v>
      </c>
      <c r="AE66" s="33">
        <f t="shared" si="96"/>
        <v>-5.3317363324046951</v>
      </c>
      <c r="AF66" s="33">
        <f t="shared" si="97"/>
        <v>-5.1606805409963084</v>
      </c>
      <c r="AG66" s="33">
        <f t="shared" si="98"/>
        <v>-4.794893862677605</v>
      </c>
      <c r="AH66" s="33">
        <f t="shared" si="99"/>
        <v>3.9187433287296392</v>
      </c>
      <c r="AI66" s="33">
        <f t="shared" si="100"/>
        <v>4.7296608007068119</v>
      </c>
      <c r="AJ66" s="33">
        <f t="shared" si="101"/>
        <v>4.8392105173958422</v>
      </c>
      <c r="AK66" s="33">
        <f t="shared" si="102"/>
        <v>4.7296608007068128</v>
      </c>
      <c r="AL66" s="33">
        <f t="shared" si="103"/>
        <v>3.9187433287296463</v>
      </c>
      <c r="AM66" s="33">
        <f t="shared" si="104"/>
        <v>-4.7948938626776032</v>
      </c>
      <c r="AN66" s="33">
        <f t="shared" si="105"/>
        <v>-5.1606805409963075</v>
      </c>
      <c r="AO66" s="33">
        <f t="shared" si="106"/>
        <v>-5.3317363324046951</v>
      </c>
      <c r="AP66" s="33">
        <f t="shared" si="107"/>
        <v>-5.389803405611568</v>
      </c>
      <c r="AQ66" s="33">
        <f t="shared" si="108"/>
        <v>-5.3515750201662113</v>
      </c>
      <c r="AR66" s="33">
        <f t="shared" si="109"/>
        <v>-5.2148000056369526</v>
      </c>
      <c r="AS66" s="33">
        <f t="shared" si="110"/>
        <v>-4.9480904002262518</v>
      </c>
      <c r="AT66" s="34">
        <f t="shared" si="111"/>
        <v>-4.3305832153059827</v>
      </c>
    </row>
    <row r="67" spans="1:46" ht="23.25" customHeight="1" x14ac:dyDescent="0.3">
      <c r="A67" s="5">
        <f t="shared" si="114"/>
        <v>0.60000000000000009</v>
      </c>
      <c r="B67" s="2">
        <f t="shared" si="112"/>
        <v>-1.3087651548759237E-5</v>
      </c>
      <c r="C67" s="10">
        <f t="shared" si="89"/>
        <v>1.2155991366032894E-6</v>
      </c>
      <c r="D67" s="11">
        <f t="shared" si="89"/>
        <v>-9.4889440036520828E-6</v>
      </c>
      <c r="E67" s="11">
        <f t="shared" si="89"/>
        <v>-2.3327527429076134E-5</v>
      </c>
      <c r="F67" s="11">
        <f t="shared" si="89"/>
        <v>-3.5810492389095233E-5</v>
      </c>
      <c r="G67" s="11">
        <f t="shared" si="89"/>
        <v>-4.0499083021296821E-5</v>
      </c>
      <c r="H67" s="11">
        <f t="shared" si="89"/>
        <v>-3.4159670208419073E-5</v>
      </c>
      <c r="I67" s="11">
        <f t="shared" si="89"/>
        <v>-2.0066726681703785E-5</v>
      </c>
      <c r="J67" s="11">
        <f t="shared" si="89"/>
        <v>-4.7412369879089062E-6</v>
      </c>
      <c r="K67" s="11">
        <f t="shared" si="89"/>
        <v>7.1485939488711854E-6</v>
      </c>
      <c r="L67" s="11">
        <f t="shared" si="89"/>
        <v>1.4125040109972365E-5</v>
      </c>
      <c r="M67" s="11">
        <f t="shared" si="90"/>
        <v>1.6368212527466369E-5</v>
      </c>
      <c r="N67" s="11">
        <f t="shared" si="90"/>
        <v>1.4125040109972384E-5</v>
      </c>
      <c r="O67" s="11">
        <f t="shared" si="90"/>
        <v>7.1485939488712184E-6</v>
      </c>
      <c r="P67" s="11">
        <f t="shared" si="90"/>
        <v>-4.7412369879088562E-6</v>
      </c>
      <c r="Q67" s="11">
        <f t="shared" si="90"/>
        <v>-2.0066726681703758E-5</v>
      </c>
      <c r="R67" s="11">
        <f t="shared" si="90"/>
        <v>-3.4159670208419039E-5</v>
      </c>
      <c r="S67" s="11">
        <f t="shared" si="90"/>
        <v>-4.0499083021296821E-5</v>
      </c>
      <c r="T67" s="11">
        <f t="shared" si="90"/>
        <v>-3.5810492389095254E-5</v>
      </c>
      <c r="U67" s="11">
        <f t="shared" si="90"/>
        <v>-2.3327527429076178E-5</v>
      </c>
      <c r="V67" s="11">
        <f t="shared" si="90"/>
        <v>-9.48894400365212E-6</v>
      </c>
      <c r="W67" s="12">
        <f t="shared" si="90"/>
        <v>1.2155991366032572E-6</v>
      </c>
      <c r="X67" s="5">
        <v>0.60000000000000009</v>
      </c>
      <c r="Y67" s="38">
        <f t="shared" si="113"/>
        <v>-1.9354688203809267</v>
      </c>
      <c r="Z67" s="32">
        <f t="shared" si="91"/>
        <v>4.0847903829441341</v>
      </c>
      <c r="AA67" s="33">
        <f t="shared" si="92"/>
        <v>-4.9772178837755829</v>
      </c>
      <c r="AB67" s="33">
        <f t="shared" si="93"/>
        <v>-5.3678687087545063</v>
      </c>
      <c r="AC67" s="33">
        <f t="shared" si="94"/>
        <v>-5.5540102925393215</v>
      </c>
      <c r="AD67" s="33">
        <f t="shared" si="95"/>
        <v>-5.6074451900467865</v>
      </c>
      <c r="AE67" s="33">
        <f t="shared" si="96"/>
        <v>-5.5335136691787019</v>
      </c>
      <c r="AF67" s="33">
        <f t="shared" si="97"/>
        <v>-5.3024765354165915</v>
      </c>
      <c r="AG67" s="33">
        <f t="shared" si="98"/>
        <v>-4.6758916638126946</v>
      </c>
      <c r="AH67" s="33">
        <f t="shared" si="99"/>
        <v>4.8542206291723051</v>
      </c>
      <c r="AI67" s="33">
        <f t="shared" si="100"/>
        <v>5.1499896897314716</v>
      </c>
      <c r="AJ67" s="33">
        <f t="shared" si="101"/>
        <v>5.2140012553530974</v>
      </c>
      <c r="AK67" s="33">
        <f t="shared" si="102"/>
        <v>5.1499896897314725</v>
      </c>
      <c r="AL67" s="33">
        <f t="shared" si="103"/>
        <v>4.8542206291723069</v>
      </c>
      <c r="AM67" s="33">
        <f t="shared" si="104"/>
        <v>-4.6758916638126902</v>
      </c>
      <c r="AN67" s="33">
        <f t="shared" si="105"/>
        <v>-5.3024765354165906</v>
      </c>
      <c r="AO67" s="33">
        <f t="shared" si="106"/>
        <v>-5.533513669178701</v>
      </c>
      <c r="AP67" s="33">
        <f t="shared" si="107"/>
        <v>-5.6074451900467865</v>
      </c>
      <c r="AQ67" s="33">
        <f t="shared" si="108"/>
        <v>-5.5540102925393215</v>
      </c>
      <c r="AR67" s="33">
        <f t="shared" si="109"/>
        <v>-5.3678687087545072</v>
      </c>
      <c r="AS67" s="33">
        <f t="shared" si="110"/>
        <v>-4.9772178837755847</v>
      </c>
      <c r="AT67" s="34">
        <f t="shared" si="111"/>
        <v>4.0847903829441226</v>
      </c>
    </row>
    <row r="68" spans="1:46" ht="23.25" customHeight="1" x14ac:dyDescent="0.3">
      <c r="A68" s="5">
        <f t="shared" si="114"/>
        <v>0.50000000000000011</v>
      </c>
      <c r="B68" s="2">
        <f t="shared" si="112"/>
        <v>-1.7173189856418781E-5</v>
      </c>
      <c r="C68" s="10">
        <f t="shared" si="89"/>
        <v>1.0182651751532299E-5</v>
      </c>
      <c r="D68" s="11">
        <f t="shared" si="89"/>
        <v>-6.0841648042952646E-6</v>
      </c>
      <c r="E68" s="11">
        <f t="shared" si="89"/>
        <v>-3.2481929513162359E-5</v>
      </c>
      <c r="F68" s="11">
        <f t="shared" si="89"/>
        <v>-6.0755001011257542E-5</v>
      </c>
      <c r="G68" s="11">
        <f t="shared" si="89"/>
        <v>-7.2916645344781565E-5</v>
      </c>
      <c r="H68" s="11">
        <f t="shared" si="89"/>
        <v>-5.8300754885377461E-5</v>
      </c>
      <c r="I68" s="11">
        <f t="shared" si="89"/>
        <v>-2.7518928528694904E-5</v>
      </c>
      <c r="J68" s="11">
        <f t="shared" si="89"/>
        <v>1.4579787262332447E-6</v>
      </c>
      <c r="K68" s="11">
        <f t="shared" si="89"/>
        <v>2.0286954638710759E-5</v>
      </c>
      <c r="L68" s="11">
        <f t="shared" si="89"/>
        <v>2.9638990313831007E-5</v>
      </c>
      <c r="M68" s="11">
        <f t="shared" si="90"/>
        <v>3.234471032972914E-5</v>
      </c>
      <c r="N68" s="11">
        <f t="shared" si="90"/>
        <v>2.9638990313831031E-5</v>
      </c>
      <c r="O68" s="11">
        <f t="shared" si="90"/>
        <v>2.0286954638710803E-5</v>
      </c>
      <c r="P68" s="11">
        <f t="shared" si="90"/>
        <v>1.4579787262333228E-6</v>
      </c>
      <c r="Q68" s="11">
        <f t="shared" si="90"/>
        <v>-2.7518928528694826E-5</v>
      </c>
      <c r="R68" s="11">
        <f t="shared" si="90"/>
        <v>-5.8300754885377394E-5</v>
      </c>
      <c r="S68" s="11">
        <f t="shared" si="90"/>
        <v>-7.2916645344781565E-5</v>
      </c>
      <c r="T68" s="11">
        <f t="shared" si="90"/>
        <v>-6.0755001011257562E-5</v>
      </c>
      <c r="U68" s="11">
        <f t="shared" si="90"/>
        <v>-3.248192951316244E-5</v>
      </c>
      <c r="V68" s="11">
        <f t="shared" si="90"/>
        <v>-6.0841648042953171E-6</v>
      </c>
      <c r="W68" s="12">
        <f t="shared" si="90"/>
        <v>1.0182651751532235E-5</v>
      </c>
      <c r="X68" s="5">
        <v>0.50000000000000011</v>
      </c>
      <c r="Y68" s="38">
        <f t="shared" si="113"/>
        <v>-0.99447268815797196</v>
      </c>
      <c r="Z68" s="32">
        <f t="shared" si="91"/>
        <v>5.0078608910744613</v>
      </c>
      <c r="AA68" s="33">
        <f t="shared" si="92"/>
        <v>-4.784200969455032</v>
      </c>
      <c r="AB68" s="33">
        <f t="shared" si="93"/>
        <v>-5.5116418195848285</v>
      </c>
      <c r="AC68" s="33">
        <f t="shared" si="94"/>
        <v>-5.7835820324300347</v>
      </c>
      <c r="AD68" s="33">
        <f t="shared" si="95"/>
        <v>-5.8628266799806994</v>
      </c>
      <c r="AE68" s="33">
        <f t="shared" si="96"/>
        <v>-5.7656741780940299</v>
      </c>
      <c r="AF68" s="33">
        <f t="shared" si="97"/>
        <v>-5.4396315202926058</v>
      </c>
      <c r="AG68" s="33">
        <f t="shared" si="98"/>
        <v>4.1637511871185016</v>
      </c>
      <c r="AH68" s="33">
        <f t="shared" si="99"/>
        <v>5.307216858129074</v>
      </c>
      <c r="AI68" s="33">
        <f t="shared" si="100"/>
        <v>5.4718634048200911</v>
      </c>
      <c r="AJ68" s="33">
        <f t="shared" si="101"/>
        <v>5.5098032660727805</v>
      </c>
      <c r="AK68" s="33">
        <f t="shared" si="102"/>
        <v>5.471863404820092</v>
      </c>
      <c r="AL68" s="33">
        <f t="shared" si="103"/>
        <v>5.3072168581290748</v>
      </c>
      <c r="AM68" s="33">
        <f t="shared" si="104"/>
        <v>4.1637511871185255</v>
      </c>
      <c r="AN68" s="33">
        <f t="shared" si="105"/>
        <v>-5.4396315202926049</v>
      </c>
      <c r="AO68" s="33">
        <f t="shared" si="106"/>
        <v>-5.765674178094029</v>
      </c>
      <c r="AP68" s="33">
        <f t="shared" si="107"/>
        <v>-5.8628266799806994</v>
      </c>
      <c r="AQ68" s="33">
        <f t="shared" si="108"/>
        <v>-5.7835820324300347</v>
      </c>
      <c r="AR68" s="33">
        <f t="shared" si="109"/>
        <v>-5.5116418195848302</v>
      </c>
      <c r="AS68" s="33">
        <f t="shared" si="110"/>
        <v>-4.7842009694550356</v>
      </c>
      <c r="AT68" s="34">
        <f t="shared" si="111"/>
        <v>5.0078608910744586</v>
      </c>
    </row>
    <row r="69" spans="1:46" ht="23.25" customHeight="1" x14ac:dyDescent="0.3">
      <c r="A69" s="5">
        <f t="shared" si="114"/>
        <v>0.40000000000000013</v>
      </c>
      <c r="B69" s="2">
        <f t="shared" si="112"/>
        <v>-2.2857780162370909E-5</v>
      </c>
      <c r="C69" s="10">
        <f t="shared" si="89"/>
        <v>3.1686348030306181E-5</v>
      </c>
      <c r="D69" s="11">
        <f t="shared" si="89"/>
        <v>1.1213346461974787E-5</v>
      </c>
      <c r="E69" s="11">
        <f t="shared" si="89"/>
        <v>-3.8975590143099738E-5</v>
      </c>
      <c r="F69" s="11">
        <f t="shared" si="89"/>
        <v>-1.1057416648515028E-4</v>
      </c>
      <c r="G69" s="11">
        <f t="shared" si="89"/>
        <v>-1.4785019996517757E-4</v>
      </c>
      <c r="H69" s="11">
        <f t="shared" si="89"/>
        <v>-1.0720387321043771E-4</v>
      </c>
      <c r="I69" s="11">
        <f t="shared" si="89"/>
        <v>-3.2025186012325801E-5</v>
      </c>
      <c r="J69" s="11">
        <f t="shared" si="89"/>
        <v>2.2155185472367693E-5</v>
      </c>
      <c r="K69" s="11">
        <f t="shared" si="89"/>
        <v>4.7186953443222606E-5</v>
      </c>
      <c r="L69" s="11">
        <f t="shared" si="89"/>
        <v>5.5660805987622054E-5</v>
      </c>
      <c r="M69" s="11">
        <f t="shared" si="90"/>
        <v>5.7439369431606525E-5</v>
      </c>
      <c r="N69" s="11">
        <f t="shared" si="90"/>
        <v>5.5660805987622047E-5</v>
      </c>
      <c r="O69" s="11">
        <f t="shared" si="90"/>
        <v>4.7186953443222653E-5</v>
      </c>
      <c r="P69" s="11">
        <f t="shared" si="90"/>
        <v>2.2155185472367784E-5</v>
      </c>
      <c r="Q69" s="11">
        <f t="shared" si="90"/>
        <v>-3.2025186012325625E-5</v>
      </c>
      <c r="R69" s="11">
        <f t="shared" si="90"/>
        <v>-1.0720387321043753E-4</v>
      </c>
      <c r="S69" s="11">
        <f t="shared" si="90"/>
        <v>-1.4785019996517757E-4</v>
      </c>
      <c r="T69" s="11">
        <f t="shared" si="90"/>
        <v>-1.1057416648515042E-4</v>
      </c>
      <c r="U69" s="11">
        <f t="shared" si="90"/>
        <v>-3.8975590143100015E-5</v>
      </c>
      <c r="V69" s="11">
        <f t="shared" si="90"/>
        <v>1.1213346461974704E-5</v>
      </c>
      <c r="W69" s="12">
        <f t="shared" si="90"/>
        <v>3.1686348030306141E-5</v>
      </c>
      <c r="X69" s="5">
        <v>0.40000000000000013</v>
      </c>
      <c r="Y69" s="38">
        <f t="shared" si="113"/>
        <v>8.1437014529603419E-2</v>
      </c>
      <c r="Z69" s="32">
        <f t="shared" si="91"/>
        <v>5.500872188017043</v>
      </c>
      <c r="AA69" s="33">
        <f t="shared" si="92"/>
        <v>5.0497352408806355</v>
      </c>
      <c r="AB69" s="33">
        <f t="shared" si="93"/>
        <v>-5.5907926997159505</v>
      </c>
      <c r="AC69" s="33">
        <f t="shared" si="94"/>
        <v>-6.0436536743155358</v>
      </c>
      <c r="AD69" s="33">
        <f t="shared" si="95"/>
        <v>-6.1698219162393055</v>
      </c>
      <c r="AE69" s="33">
        <f t="shared" si="96"/>
        <v>-6.030210476434485</v>
      </c>
      <c r="AF69" s="33">
        <f t="shared" si="97"/>
        <v>-5.505491660942627</v>
      </c>
      <c r="AG69" s="33">
        <f t="shared" si="98"/>
        <v>5.3454753900836618</v>
      </c>
      <c r="AH69" s="33">
        <f t="shared" si="99"/>
        <v>5.6738219386587279</v>
      </c>
      <c r="AI69" s="33">
        <f t="shared" si="100"/>
        <v>5.7455494907770834</v>
      </c>
      <c r="AJ69" s="33">
        <f t="shared" si="101"/>
        <v>5.7592096635831833</v>
      </c>
      <c r="AK69" s="33">
        <f t="shared" si="102"/>
        <v>5.7455494907770825</v>
      </c>
      <c r="AL69" s="33">
        <f t="shared" si="103"/>
        <v>5.6738219386587287</v>
      </c>
      <c r="AM69" s="33">
        <f t="shared" si="104"/>
        <v>5.3454753900836636</v>
      </c>
      <c r="AN69" s="33">
        <f t="shared" si="105"/>
        <v>-5.5054916609426243</v>
      </c>
      <c r="AO69" s="33">
        <f t="shared" si="106"/>
        <v>-6.030210476434485</v>
      </c>
      <c r="AP69" s="33">
        <f t="shared" si="107"/>
        <v>-6.1698219162393055</v>
      </c>
      <c r="AQ69" s="33">
        <f t="shared" si="108"/>
        <v>-6.0436536743155358</v>
      </c>
      <c r="AR69" s="33">
        <f t="shared" si="109"/>
        <v>-5.5907926997159541</v>
      </c>
      <c r="AS69" s="33">
        <f t="shared" si="110"/>
        <v>5.049735240880632</v>
      </c>
      <c r="AT69" s="34">
        <f t="shared" si="111"/>
        <v>5.5008721880170421</v>
      </c>
    </row>
    <row r="70" spans="1:46" ht="23.25" customHeight="1" x14ac:dyDescent="0.3">
      <c r="A70" s="5">
        <f t="shared" si="114"/>
        <v>0.30000000000000016</v>
      </c>
      <c r="B70" s="2">
        <f t="shared" si="112"/>
        <v>-3.0365521773670211E-5</v>
      </c>
      <c r="C70" s="10">
        <f t="shared" si="89"/>
        <v>7.8000006319223477E-5</v>
      </c>
      <c r="D70" s="11">
        <f t="shared" si="89"/>
        <v>7.0737857025146323E-5</v>
      </c>
      <c r="E70" s="11">
        <f t="shared" si="89"/>
        <v>-1.004601811088094E-5</v>
      </c>
      <c r="F70" s="11">
        <f t="shared" si="89"/>
        <v>-2.1357645661073746E-4</v>
      </c>
      <c r="G70" s="11">
        <f t="shared" si="89"/>
        <v>-3.6073483996395395E-4</v>
      </c>
      <c r="H70" s="11">
        <f t="shared" si="89"/>
        <v>-2.0926745286867774E-4</v>
      </c>
      <c r="I70" s="11">
        <f t="shared" si="89"/>
        <v>-1.0131488822871234E-6</v>
      </c>
      <c r="J70" s="11">
        <f t="shared" si="89"/>
        <v>8.5383487229444066E-5</v>
      </c>
      <c r="K70" s="11">
        <f t="shared" si="89"/>
        <v>9.9736041501856783E-5</v>
      </c>
      <c r="L70" s="11">
        <f t="shared" si="89"/>
        <v>9.5564839537333636E-5</v>
      </c>
      <c r="M70" s="11">
        <f t="shared" si="90"/>
        <v>9.2755412399991193E-5</v>
      </c>
      <c r="N70" s="11">
        <f t="shared" si="90"/>
        <v>9.5564839537333595E-5</v>
      </c>
      <c r="O70" s="11">
        <f t="shared" si="90"/>
        <v>9.973604150185681E-5</v>
      </c>
      <c r="P70" s="11">
        <f t="shared" si="90"/>
        <v>8.5383487229444133E-5</v>
      </c>
      <c r="Q70" s="11">
        <f t="shared" si="90"/>
        <v>-1.0131488822868023E-6</v>
      </c>
      <c r="R70" s="11">
        <f t="shared" si="90"/>
        <v>-2.092674528686772E-4</v>
      </c>
      <c r="S70" s="11">
        <f t="shared" si="90"/>
        <v>-3.6073483996395389E-4</v>
      </c>
      <c r="T70" s="11">
        <f t="shared" si="90"/>
        <v>-2.1357645661073782E-4</v>
      </c>
      <c r="U70" s="11">
        <f t="shared" si="90"/>
        <v>-1.0046018110881272E-5</v>
      </c>
      <c r="V70" s="11">
        <f t="shared" si="90"/>
        <v>7.0737857025146214E-5</v>
      </c>
      <c r="W70" s="12">
        <f t="shared" si="90"/>
        <v>7.8000006319223504E-5</v>
      </c>
      <c r="X70" s="5">
        <v>0.30000000000000016</v>
      </c>
      <c r="Y70" s="38">
        <f t="shared" si="113"/>
        <v>0.42103142258134402</v>
      </c>
      <c r="Z70" s="32">
        <f t="shared" si="91"/>
        <v>5.892094637875144</v>
      </c>
      <c r="AA70" s="33">
        <f t="shared" si="92"/>
        <v>5.8496518989018176</v>
      </c>
      <c r="AB70" s="33">
        <f t="shared" si="93"/>
        <v>-5.0019939567668477</v>
      </c>
      <c r="AC70" s="33">
        <f t="shared" si="94"/>
        <v>-6.3295533769727186</v>
      </c>
      <c r="AD70" s="33">
        <f t="shared" si="95"/>
        <v>-6.5571880887375515</v>
      </c>
      <c r="AE70" s="33">
        <f t="shared" si="96"/>
        <v>-6.3207016882589855</v>
      </c>
      <c r="AF70" s="33">
        <f t="shared" si="97"/>
        <v>-4.0056732696492379</v>
      </c>
      <c r="AG70" s="33">
        <f t="shared" si="98"/>
        <v>5.9313738882704223</v>
      </c>
      <c r="AH70" s="33">
        <f t="shared" si="99"/>
        <v>5.9988521271867743</v>
      </c>
      <c r="AI70" s="33">
        <f t="shared" si="100"/>
        <v>5.9802981349156328</v>
      </c>
      <c r="AJ70" s="33">
        <f t="shared" si="101"/>
        <v>5.9673392606792035</v>
      </c>
      <c r="AK70" s="33">
        <f t="shared" si="102"/>
        <v>5.9802981349156319</v>
      </c>
      <c r="AL70" s="33">
        <f t="shared" si="103"/>
        <v>5.9988521271867743</v>
      </c>
      <c r="AM70" s="33">
        <f t="shared" si="104"/>
        <v>5.9313738882704232</v>
      </c>
      <c r="AN70" s="33">
        <f t="shared" si="105"/>
        <v>-4.0056732696491002</v>
      </c>
      <c r="AO70" s="33">
        <f t="shared" si="106"/>
        <v>-6.3207016882589837</v>
      </c>
      <c r="AP70" s="33">
        <f t="shared" si="107"/>
        <v>-6.5571880887375507</v>
      </c>
      <c r="AQ70" s="33">
        <f t="shared" si="108"/>
        <v>-6.3295533769727195</v>
      </c>
      <c r="AR70" s="33">
        <f t="shared" si="109"/>
        <v>-5.0019939567668619</v>
      </c>
      <c r="AS70" s="33">
        <f t="shared" si="110"/>
        <v>5.8496518989018167</v>
      </c>
      <c r="AT70" s="34">
        <f t="shared" si="111"/>
        <v>5.892094637875144</v>
      </c>
    </row>
    <row r="71" spans="1:46" ht="23.25" customHeight="1" x14ac:dyDescent="0.3">
      <c r="A71" s="5">
        <f t="shared" si="114"/>
        <v>0.20000000000000015</v>
      </c>
      <c r="B71" s="2">
        <f t="shared" si="112"/>
        <v>-3.9274932183005182E-5</v>
      </c>
      <c r="C71" s="10">
        <f t="shared" si="89"/>
        <v>1.6118523513884004E-4</v>
      </c>
      <c r="D71" s="11">
        <f t="shared" si="89"/>
        <v>2.353776050276402E-4</v>
      </c>
      <c r="E71" s="11">
        <f t="shared" si="89"/>
        <v>2.2782980489830459E-4</v>
      </c>
      <c r="F71" s="11">
        <f t="shared" si="89"/>
        <v>-3.4928627959739789E-4</v>
      </c>
      <c r="G71" s="11">
        <f t="shared" si="89"/>
        <v>-1.2393422862502894E-3</v>
      </c>
      <c r="H71" s="11">
        <f t="shared" si="89"/>
        <v>-3.4414696142665572E-4</v>
      </c>
      <c r="I71" s="11">
        <f t="shared" si="89"/>
        <v>2.3874026745986896E-4</v>
      </c>
      <c r="J71" s="11">
        <f t="shared" si="89"/>
        <v>2.5347720944638986E-4</v>
      </c>
      <c r="K71" s="11">
        <f t="shared" si="89"/>
        <v>1.8904467354663882E-4</v>
      </c>
      <c r="L71" s="11">
        <f t="shared" si="89"/>
        <v>1.4753554355652828E-4</v>
      </c>
      <c r="M71" s="11">
        <f t="shared" si="90"/>
        <v>1.3439680055715603E-4</v>
      </c>
      <c r="N71" s="11">
        <f t="shared" si="90"/>
        <v>1.4753554355652831E-4</v>
      </c>
      <c r="O71" s="11">
        <f t="shared" si="90"/>
        <v>1.890446735466386E-4</v>
      </c>
      <c r="P71" s="11">
        <f t="shared" si="90"/>
        <v>2.5347720944638954E-4</v>
      </c>
      <c r="Q71" s="11">
        <f t="shared" si="90"/>
        <v>2.3874026745986942E-4</v>
      </c>
      <c r="R71" s="11">
        <f t="shared" si="90"/>
        <v>-3.4414696142665355E-4</v>
      </c>
      <c r="S71" s="11">
        <f t="shared" si="90"/>
        <v>-1.2393422862502894E-3</v>
      </c>
      <c r="T71" s="11">
        <f t="shared" si="90"/>
        <v>-3.4928627959740049E-4</v>
      </c>
      <c r="U71" s="11">
        <f t="shared" si="90"/>
        <v>2.278298048983045E-4</v>
      </c>
      <c r="V71" s="11">
        <f t="shared" si="90"/>
        <v>2.353776050276401E-4</v>
      </c>
      <c r="W71" s="12">
        <f t="shared" si="90"/>
        <v>1.6118523513884025E-4</v>
      </c>
      <c r="X71" s="5">
        <v>0.20000000000000015</v>
      </c>
      <c r="Y71" s="38">
        <f t="shared" si="113"/>
        <v>2.5766766062840398</v>
      </c>
      <c r="Z71" s="32">
        <f t="shared" si="91"/>
        <v>6.2073252571253494</v>
      </c>
      <c r="AA71" s="33">
        <f t="shared" si="92"/>
        <v>6.3717651395796597</v>
      </c>
      <c r="AB71" s="33">
        <f t="shared" si="93"/>
        <v>6.3576105382512065</v>
      </c>
      <c r="AC71" s="33">
        <f t="shared" si="94"/>
        <v>-6.5431815263414244</v>
      </c>
      <c r="AD71" s="33">
        <f t="shared" si="95"/>
        <v>-7.0931912680387459</v>
      </c>
      <c r="AE71" s="33">
        <f t="shared" si="96"/>
        <v>-6.5367439393947286</v>
      </c>
      <c r="AF71" s="33">
        <f t="shared" si="97"/>
        <v>6.3779256760688616</v>
      </c>
      <c r="AG71" s="33">
        <f t="shared" si="98"/>
        <v>6.4039389172921428</v>
      </c>
      <c r="AH71" s="33">
        <f t="shared" si="99"/>
        <v>6.2765644453489582</v>
      </c>
      <c r="AI71" s="33">
        <f t="shared" si="100"/>
        <v>6.1688966610659772</v>
      </c>
      <c r="AJ71" s="33">
        <f t="shared" si="101"/>
        <v>6.1283889300503116</v>
      </c>
      <c r="AK71" s="33">
        <f t="shared" si="102"/>
        <v>6.1688966610659772</v>
      </c>
      <c r="AL71" s="33">
        <f t="shared" si="103"/>
        <v>6.2765644453489573</v>
      </c>
      <c r="AM71" s="33">
        <f t="shared" si="104"/>
        <v>6.4039389172921419</v>
      </c>
      <c r="AN71" s="33">
        <f t="shared" si="105"/>
        <v>6.3779256760688625</v>
      </c>
      <c r="AO71" s="33">
        <f t="shared" si="106"/>
        <v>-6.5367439393947278</v>
      </c>
      <c r="AP71" s="33">
        <f t="shared" si="107"/>
        <v>-7.0931912680387459</v>
      </c>
      <c r="AQ71" s="33">
        <f t="shared" si="108"/>
        <v>-6.5431815263414279</v>
      </c>
      <c r="AR71" s="33">
        <f t="shared" si="109"/>
        <v>6.3576105382512065</v>
      </c>
      <c r="AS71" s="33">
        <f t="shared" si="110"/>
        <v>6.3717651395796597</v>
      </c>
      <c r="AT71" s="34">
        <f t="shared" si="111"/>
        <v>6.2073252571253521</v>
      </c>
    </row>
    <row r="72" spans="1:46" ht="23.25" customHeight="1" x14ac:dyDescent="0.3">
      <c r="A72" s="5">
        <f t="shared" si="114"/>
        <v>0.10000000000000014</v>
      </c>
      <c r="B72" s="2">
        <f t="shared" si="112"/>
        <v>-1.8536772596023618E-4</v>
      </c>
      <c r="C72" s="10">
        <f t="shared" si="89"/>
        <v>2.6498532957673529E-4</v>
      </c>
      <c r="D72" s="11">
        <f t="shared" si="89"/>
        <v>5.434347697212187E-4</v>
      </c>
      <c r="E72" s="11">
        <f t="shared" si="89"/>
        <v>1.2593761952942534E-3</v>
      </c>
      <c r="F72" s="11">
        <f t="shared" si="89"/>
        <v>1.7767104547394186E-3</v>
      </c>
      <c r="G72" s="11">
        <f t="shared" si="89"/>
        <v>-9.9886639463885301E-3</v>
      </c>
      <c r="H72" s="11">
        <f t="shared" si="89"/>
        <v>1.7824263958555299E-3</v>
      </c>
      <c r="I72" s="11">
        <f t="shared" si="89"/>
        <v>1.2716091448287394E-3</v>
      </c>
      <c r="J72" s="11">
        <f t="shared" si="89"/>
        <v>5.6402901617575471E-4</v>
      </c>
      <c r="K72" s="11">
        <f t="shared" si="89"/>
        <v>2.9744313468406809E-4</v>
      </c>
      <c r="L72" s="11">
        <f t="shared" si="89"/>
        <v>1.9702667293266507E-4</v>
      </c>
      <c r="M72" s="11">
        <f t="shared" si="90"/>
        <v>1.7052341999533038E-4</v>
      </c>
      <c r="N72" s="11">
        <f t="shared" si="90"/>
        <v>1.9702667293266485E-4</v>
      </c>
      <c r="O72" s="11">
        <f t="shared" si="90"/>
        <v>2.974431346840676E-4</v>
      </c>
      <c r="P72" s="11">
        <f t="shared" si="90"/>
        <v>5.640290161757533E-4</v>
      </c>
      <c r="Q72" s="11">
        <f t="shared" si="90"/>
        <v>1.271609144828737E-3</v>
      </c>
      <c r="R72" s="11">
        <f t="shared" si="90"/>
        <v>1.7824263958555353E-3</v>
      </c>
      <c r="S72" s="11">
        <f t="shared" si="90"/>
        <v>-9.9886639463885301E-3</v>
      </c>
      <c r="T72" s="11">
        <f t="shared" si="90"/>
        <v>1.7767104547394162E-3</v>
      </c>
      <c r="U72" s="11">
        <f t="shared" si="90"/>
        <v>1.2593761952942567E-3</v>
      </c>
      <c r="V72" s="11">
        <f t="shared" si="90"/>
        <v>5.4343476972121957E-4</v>
      </c>
      <c r="W72" s="12">
        <f t="shared" si="90"/>
        <v>2.6498532957673561E-4</v>
      </c>
      <c r="X72" s="5">
        <v>0.10000000000000014</v>
      </c>
      <c r="Y72" s="38">
        <f t="shared" si="113"/>
        <v>5.3808687307112404</v>
      </c>
      <c r="Z72" s="32">
        <f t="shared" si="91"/>
        <v>6.4232218306906379</v>
      </c>
      <c r="AA72" s="33">
        <f t="shared" si="92"/>
        <v>6.7351474217428642</v>
      </c>
      <c r="AB72" s="33">
        <f t="shared" si="93"/>
        <v>7.1001554800172944</v>
      </c>
      <c r="AC72" s="33">
        <f t="shared" si="94"/>
        <v>7.2496166578814085</v>
      </c>
      <c r="AD72" s="33">
        <f t="shared" si="95"/>
        <v>-7.9995074021884562</v>
      </c>
      <c r="AE72" s="33">
        <f t="shared" si="96"/>
        <v>7.2510116049846136</v>
      </c>
      <c r="AF72" s="33">
        <f t="shared" si="97"/>
        <v>7.1043536425003468</v>
      </c>
      <c r="AG72" s="33">
        <f t="shared" si="98"/>
        <v>6.7513014466089984</v>
      </c>
      <c r="AH72" s="33">
        <f t="shared" si="99"/>
        <v>6.4734039493805522</v>
      </c>
      <c r="AI72" s="33">
        <f t="shared" si="100"/>
        <v>6.2945250237419907</v>
      </c>
      <c r="AJ72" s="33">
        <f t="shared" si="101"/>
        <v>6.2317840342155684</v>
      </c>
      <c r="AK72" s="33">
        <f t="shared" si="102"/>
        <v>6.2945250237419899</v>
      </c>
      <c r="AL72" s="33">
        <f t="shared" si="103"/>
        <v>6.4734039493805513</v>
      </c>
      <c r="AM72" s="33">
        <f t="shared" si="104"/>
        <v>6.7513014466089976</v>
      </c>
      <c r="AN72" s="33">
        <f t="shared" si="105"/>
        <v>7.104353642500346</v>
      </c>
      <c r="AO72" s="33">
        <f t="shared" si="106"/>
        <v>7.2510116049846145</v>
      </c>
      <c r="AP72" s="33">
        <f t="shared" si="107"/>
        <v>-7.9995074021884562</v>
      </c>
      <c r="AQ72" s="33">
        <f t="shared" si="108"/>
        <v>7.2496166578814076</v>
      </c>
      <c r="AR72" s="33">
        <f t="shared" si="109"/>
        <v>7.100155480017297</v>
      </c>
      <c r="AS72" s="33">
        <f t="shared" si="110"/>
        <v>6.7351474217428642</v>
      </c>
      <c r="AT72" s="34">
        <f t="shared" si="111"/>
        <v>6.4232218306906388</v>
      </c>
    </row>
    <row r="73" spans="1:46" ht="23.25" customHeight="1" x14ac:dyDescent="0.3">
      <c r="A73" s="5">
        <v>0</v>
      </c>
      <c r="B73" s="2">
        <f t="shared" si="112"/>
        <v>5.0048534148546316E-3</v>
      </c>
      <c r="C73" s="10">
        <f t="shared" ref="C73:L83" si="115">IF(OR(($L$1+C$61)^2+($A73)^2&lt;0.001,($R$1-C$61)^2+($A73)^2&lt;0.001),"",($D$2/(4*PI()))*((COS($Z$3)*(3*COS(ATAN2($L$1+C$61,$A73)-$Z$3)^2-1)-3*COS(ATAN2($L$1+C$61,$A73)-$Z$3)*SIN(ATAN2($L$1+C$61,$A73)-$Z$3)*SIN($Z$3))*$L$2/(($L$1+C$61)^2+($A73)^2)^(3/2)+((3*COS(ATAN2($R$1-C$61,$A73))^2-1))*$R$2/(($R$1-C$61)^2+($A73)^2)^(3/2)))</f>
        <v>3.1738281250000034E-4</v>
      </c>
      <c r="D73" s="11">
        <f t="shared" si="115"/>
        <v>7.466666666666675E-4</v>
      </c>
      <c r="E73" s="11">
        <f t="shared" si="115"/>
        <v>2.5072886297376126E-3</v>
      </c>
      <c r="F73" s="11">
        <f t="shared" si="115"/>
        <v>2.0009103322712801E-2</v>
      </c>
      <c r="G73" s="11" t="str">
        <f t="shared" si="115"/>
        <v/>
      </c>
      <c r="H73" s="11">
        <f t="shared" si="115"/>
        <v>2.0015026296018045E-2</v>
      </c>
      <c r="I73" s="11">
        <f t="shared" si="115"/>
        <v>2.5200000000000036E-3</v>
      </c>
      <c r="J73" s="11">
        <f t="shared" si="115"/>
        <v>7.6817558299039864E-4</v>
      </c>
      <c r="K73" s="11">
        <f t="shared" si="115"/>
        <v>3.5156250000000031E-4</v>
      </c>
      <c r="L73" s="11">
        <f t="shared" si="115"/>
        <v>2.1830903790087466E-4</v>
      </c>
      <c r="M73" s="11">
        <f t="shared" ref="M73:W83" si="116">IF(OR(($L$1+M$61)^2+($A73)^2&lt;0.001,($R$1-M$61)^2+($A73)^2&lt;0.001),"",($D$2/(4*PI()))*((COS($Z$3)*(3*COS(ATAN2($L$1+M$61,$A73)-$Z$3)^2-1)-3*COS(ATAN2($L$1+M$61,$A73)-$Z$3)*SIN(ATAN2($L$1+M$61,$A73)-$Z$3)*SIN($Z$3))*$L$2/(($L$1+M$61)^2+($A73)^2)^(3/2)+((3*COS(ATAN2($R$1-M$61,$A73))^2-1))*$R$2/(($R$1-M$61)^2+($A73)^2)^(3/2)))</f>
        <v>1.8518518518518509E-4</v>
      </c>
      <c r="N73" s="11">
        <f t="shared" si="116"/>
        <v>2.1830903790087444E-4</v>
      </c>
      <c r="O73" s="11">
        <f t="shared" si="116"/>
        <v>3.515624999999995E-4</v>
      </c>
      <c r="P73" s="11">
        <f t="shared" si="116"/>
        <v>7.6817558299039637E-4</v>
      </c>
      <c r="Q73" s="11">
        <f t="shared" si="116"/>
        <v>2.5199999999999927E-3</v>
      </c>
      <c r="R73" s="11">
        <f t="shared" si="116"/>
        <v>2.001502629601792E-2</v>
      </c>
      <c r="S73" s="11" t="str">
        <f t="shared" si="116"/>
        <v/>
      </c>
      <c r="T73" s="11">
        <f t="shared" si="116"/>
        <v>2.000910332271293E-2</v>
      </c>
      <c r="U73" s="11">
        <f t="shared" si="116"/>
        <v>2.5072886297376191E-3</v>
      </c>
      <c r="V73" s="11">
        <f t="shared" si="116"/>
        <v>7.4666666666666913E-4</v>
      </c>
      <c r="W73" s="12">
        <f t="shared" si="116"/>
        <v>3.1738281250000077E-4</v>
      </c>
      <c r="X73" s="5">
        <v>0</v>
      </c>
      <c r="Y73" s="38">
        <f t="shared" si="113"/>
        <v>7.1244459695138884</v>
      </c>
      <c r="Z73" s="32">
        <f t="shared" si="91"/>
        <v>6.5015834043390628</v>
      </c>
      <c r="AA73" s="33">
        <f t="shared" si="92"/>
        <v>6.8731267636145015</v>
      </c>
      <c r="AB73" s="33">
        <f t="shared" si="93"/>
        <v>7.3992043312007967</v>
      </c>
      <c r="AC73" s="33">
        <f t="shared" si="94"/>
        <v>8.3012276268309435</v>
      </c>
      <c r="AD73" s="33" t="str">
        <f t="shared" si="95"/>
        <v/>
      </c>
      <c r="AE73" s="33">
        <f t="shared" si="96"/>
        <v>8.3013561650235879</v>
      </c>
      <c r="AF73" s="33">
        <f t="shared" si="97"/>
        <v>7.4014005407815446</v>
      </c>
      <c r="AG73" s="33">
        <f t="shared" si="98"/>
        <v>6.8854604986882268</v>
      </c>
      <c r="AH73" s="33">
        <f t="shared" si="99"/>
        <v>6.5460025441274761</v>
      </c>
      <c r="AI73" s="33">
        <f t="shared" si="100"/>
        <v>6.3390717156872789</v>
      </c>
      <c r="AJ73" s="33">
        <f t="shared" si="101"/>
        <v>6.2676062401770309</v>
      </c>
      <c r="AK73" s="33">
        <f t="shared" si="102"/>
        <v>6.3390717156872771</v>
      </c>
      <c r="AL73" s="33">
        <f t="shared" si="103"/>
        <v>6.5460025441274752</v>
      </c>
      <c r="AM73" s="33">
        <f t="shared" si="104"/>
        <v>6.885460498688226</v>
      </c>
      <c r="AN73" s="33">
        <f t="shared" si="105"/>
        <v>7.401400540781542</v>
      </c>
      <c r="AO73" s="33">
        <f t="shared" si="106"/>
        <v>8.3013561650235861</v>
      </c>
      <c r="AP73" s="33" t="str">
        <f t="shared" si="107"/>
        <v/>
      </c>
      <c r="AQ73" s="33">
        <f t="shared" si="108"/>
        <v>8.3012276268309453</v>
      </c>
      <c r="AR73" s="33">
        <f t="shared" si="109"/>
        <v>7.3992043312008002</v>
      </c>
      <c r="AS73" s="33">
        <f t="shared" si="110"/>
        <v>6.8731267636145024</v>
      </c>
      <c r="AT73" s="34">
        <f t="shared" si="111"/>
        <v>6.5015834043390637</v>
      </c>
    </row>
    <row r="74" spans="1:46" ht="23.25" customHeight="1" x14ac:dyDescent="0.3">
      <c r="A74" s="5">
        <f t="shared" si="114"/>
        <v>-0.1</v>
      </c>
      <c r="B74" s="2">
        <f t="shared" si="112"/>
        <v>-1.8536772596023746E-4</v>
      </c>
      <c r="C74" s="10">
        <f t="shared" si="115"/>
        <v>2.6498532957673529E-4</v>
      </c>
      <c r="D74" s="11">
        <f t="shared" si="115"/>
        <v>5.4343476972121914E-4</v>
      </c>
      <c r="E74" s="11">
        <f t="shared" si="115"/>
        <v>1.2593761952942567E-3</v>
      </c>
      <c r="F74" s="11">
        <f t="shared" si="115"/>
        <v>1.7767104547394329E-3</v>
      </c>
      <c r="G74" s="11">
        <f t="shared" si="115"/>
        <v>-9.9886639463885717E-3</v>
      </c>
      <c r="H74" s="11">
        <f t="shared" si="115"/>
        <v>1.7824263958555425E-3</v>
      </c>
      <c r="I74" s="11">
        <f t="shared" si="115"/>
        <v>1.2716091448287422E-3</v>
      </c>
      <c r="J74" s="11">
        <f t="shared" si="115"/>
        <v>5.6402901617575493E-4</v>
      </c>
      <c r="K74" s="11">
        <f t="shared" si="115"/>
        <v>2.974431346840682E-4</v>
      </c>
      <c r="L74" s="11">
        <f t="shared" si="115"/>
        <v>1.970266729326651E-4</v>
      </c>
      <c r="M74" s="11">
        <f t="shared" si="116"/>
        <v>1.7052341999533038E-4</v>
      </c>
      <c r="N74" s="11">
        <f t="shared" si="116"/>
        <v>1.9702667293266493E-4</v>
      </c>
      <c r="O74" s="11">
        <f t="shared" si="116"/>
        <v>2.9744313468406771E-4</v>
      </c>
      <c r="P74" s="11">
        <f t="shared" si="116"/>
        <v>5.6402901617575373E-4</v>
      </c>
      <c r="Q74" s="11">
        <f t="shared" si="116"/>
        <v>1.2716091448287388E-3</v>
      </c>
      <c r="R74" s="11">
        <f t="shared" si="116"/>
        <v>1.7824263958555488E-3</v>
      </c>
      <c r="S74" s="11">
        <f t="shared" si="116"/>
        <v>-9.9886639463885717E-3</v>
      </c>
      <c r="T74" s="11">
        <f t="shared" si="116"/>
        <v>1.7767104547394233E-3</v>
      </c>
      <c r="U74" s="11">
        <f t="shared" si="116"/>
        <v>1.2593761952942575E-3</v>
      </c>
      <c r="V74" s="11">
        <f t="shared" si="116"/>
        <v>5.4343476972122E-4</v>
      </c>
      <c r="W74" s="12">
        <f t="shared" si="116"/>
        <v>2.6498532957673583E-4</v>
      </c>
      <c r="X74" s="5">
        <v>-0.1</v>
      </c>
      <c r="Y74" s="38">
        <f t="shared" si="113"/>
        <v>5.3808687307112404</v>
      </c>
      <c r="Z74" s="32">
        <f t="shared" si="91"/>
        <v>6.4232218306906379</v>
      </c>
      <c r="AA74" s="33">
        <f t="shared" si="92"/>
        <v>6.7351474217428642</v>
      </c>
      <c r="AB74" s="33">
        <f t="shared" si="93"/>
        <v>7.100155480017297</v>
      </c>
      <c r="AC74" s="33">
        <f t="shared" si="94"/>
        <v>7.2496166578814121</v>
      </c>
      <c r="AD74" s="33">
        <f t="shared" si="95"/>
        <v>-7.9995074021884589</v>
      </c>
      <c r="AE74" s="33">
        <f t="shared" si="96"/>
        <v>7.2510116049846163</v>
      </c>
      <c r="AF74" s="33">
        <f t="shared" si="97"/>
        <v>7.1043536425003477</v>
      </c>
      <c r="AG74" s="33">
        <f t="shared" si="98"/>
        <v>6.7513014466089984</v>
      </c>
      <c r="AH74" s="33">
        <f t="shared" si="99"/>
        <v>6.4734039493805522</v>
      </c>
      <c r="AI74" s="33">
        <f t="shared" si="100"/>
        <v>6.2945250237419907</v>
      </c>
      <c r="AJ74" s="33">
        <f t="shared" si="101"/>
        <v>6.2317840342155684</v>
      </c>
      <c r="AK74" s="33">
        <f t="shared" si="102"/>
        <v>6.2945250237419899</v>
      </c>
      <c r="AL74" s="33">
        <f t="shared" si="103"/>
        <v>6.4734039493805522</v>
      </c>
      <c r="AM74" s="33">
        <f t="shared" si="104"/>
        <v>6.7513014466089984</v>
      </c>
      <c r="AN74" s="33">
        <f t="shared" si="105"/>
        <v>7.1043536425003451</v>
      </c>
      <c r="AO74" s="33">
        <f t="shared" si="106"/>
        <v>7.2510116049846172</v>
      </c>
      <c r="AP74" s="33">
        <f t="shared" si="107"/>
        <v>-7.9995074021884589</v>
      </c>
      <c r="AQ74" s="33">
        <f t="shared" si="108"/>
        <v>7.2496166578814094</v>
      </c>
      <c r="AR74" s="33">
        <f t="shared" si="109"/>
        <v>7.1001554800172961</v>
      </c>
      <c r="AS74" s="33">
        <f t="shared" si="110"/>
        <v>6.7351474217428651</v>
      </c>
      <c r="AT74" s="34">
        <f t="shared" si="111"/>
        <v>6.4232218306906397</v>
      </c>
    </row>
    <row r="75" spans="1:46" ht="23.25" customHeight="1" x14ac:dyDescent="0.3">
      <c r="A75" s="5">
        <f t="shared" si="114"/>
        <v>-0.2</v>
      </c>
      <c r="B75" s="2">
        <f t="shared" si="112"/>
        <v>-3.9274932183005114E-5</v>
      </c>
      <c r="C75" s="10">
        <f t="shared" si="115"/>
        <v>1.6118523513884028E-4</v>
      </c>
      <c r="D75" s="11">
        <f t="shared" si="115"/>
        <v>2.3537760502764029E-4</v>
      </c>
      <c r="E75" s="11">
        <f t="shared" si="115"/>
        <v>2.2782980489830553E-4</v>
      </c>
      <c r="F75" s="11">
        <f t="shared" si="115"/>
        <v>-3.4928627959739756E-4</v>
      </c>
      <c r="G75" s="11">
        <f t="shared" si="115"/>
        <v>-1.2393422862502915E-3</v>
      </c>
      <c r="H75" s="11">
        <f t="shared" si="115"/>
        <v>-3.4414696142665599E-4</v>
      </c>
      <c r="I75" s="11">
        <f t="shared" si="115"/>
        <v>2.3874026745986964E-4</v>
      </c>
      <c r="J75" s="11">
        <f t="shared" si="115"/>
        <v>2.5347720944639014E-4</v>
      </c>
      <c r="K75" s="11">
        <f t="shared" si="115"/>
        <v>1.8904467354663898E-4</v>
      </c>
      <c r="L75" s="11">
        <f t="shared" si="115"/>
        <v>1.4753554355652842E-4</v>
      </c>
      <c r="M75" s="11">
        <f t="shared" si="116"/>
        <v>1.3439680055715605E-4</v>
      </c>
      <c r="N75" s="11">
        <f t="shared" si="116"/>
        <v>1.4753554355652836E-4</v>
      </c>
      <c r="O75" s="11">
        <f t="shared" si="116"/>
        <v>1.8904467354663871E-4</v>
      </c>
      <c r="P75" s="11">
        <f t="shared" si="116"/>
        <v>2.5347720944639014E-4</v>
      </c>
      <c r="Q75" s="11">
        <f t="shared" si="116"/>
        <v>2.3874026745987031E-4</v>
      </c>
      <c r="R75" s="11">
        <f t="shared" si="116"/>
        <v>-3.4414696142665344E-4</v>
      </c>
      <c r="S75" s="11">
        <f t="shared" si="116"/>
        <v>-1.2393422862502915E-3</v>
      </c>
      <c r="T75" s="11">
        <f t="shared" si="116"/>
        <v>-3.4928627959740006E-4</v>
      </c>
      <c r="U75" s="11">
        <f t="shared" si="116"/>
        <v>2.2782980489830464E-4</v>
      </c>
      <c r="V75" s="11">
        <f t="shared" si="116"/>
        <v>2.3537760502764069E-4</v>
      </c>
      <c r="W75" s="12">
        <f t="shared" si="116"/>
        <v>1.6118523513884033E-4</v>
      </c>
      <c r="X75" s="5">
        <v>-0.2</v>
      </c>
      <c r="Y75" s="38">
        <f t="shared" si="113"/>
        <v>2.5766766062840403</v>
      </c>
      <c r="Z75" s="32">
        <f t="shared" si="91"/>
        <v>6.2073252571253512</v>
      </c>
      <c r="AA75" s="33">
        <f t="shared" si="92"/>
        <v>6.3717651395796597</v>
      </c>
      <c r="AB75" s="33">
        <f t="shared" si="93"/>
        <v>6.3576105382512083</v>
      </c>
      <c r="AC75" s="33">
        <f t="shared" si="94"/>
        <v>-6.5431815263414244</v>
      </c>
      <c r="AD75" s="33">
        <f t="shared" si="95"/>
        <v>-7.0931912680387468</v>
      </c>
      <c r="AE75" s="33">
        <f t="shared" si="96"/>
        <v>-6.5367439393947304</v>
      </c>
      <c r="AF75" s="33">
        <f t="shared" si="97"/>
        <v>6.3779256760688625</v>
      </c>
      <c r="AG75" s="33">
        <f t="shared" si="98"/>
        <v>6.4039389172921428</v>
      </c>
      <c r="AH75" s="33">
        <f t="shared" si="99"/>
        <v>6.2765644453489591</v>
      </c>
      <c r="AI75" s="33">
        <f t="shared" si="100"/>
        <v>6.1688966610659781</v>
      </c>
      <c r="AJ75" s="33">
        <f t="shared" si="101"/>
        <v>6.1283889300503116</v>
      </c>
      <c r="AK75" s="33">
        <f t="shared" si="102"/>
        <v>6.1688966610659781</v>
      </c>
      <c r="AL75" s="33">
        <f t="shared" si="103"/>
        <v>6.2765644453489582</v>
      </c>
      <c r="AM75" s="33">
        <f t="shared" si="104"/>
        <v>6.4039389172921428</v>
      </c>
      <c r="AN75" s="33">
        <f t="shared" si="105"/>
        <v>6.3779256760688643</v>
      </c>
      <c r="AO75" s="33">
        <f t="shared" si="106"/>
        <v>-6.5367439393947269</v>
      </c>
      <c r="AP75" s="33">
        <f t="shared" si="107"/>
        <v>-7.0931912680387468</v>
      </c>
      <c r="AQ75" s="33">
        <f t="shared" si="108"/>
        <v>-6.543181526341427</v>
      </c>
      <c r="AR75" s="33">
        <f t="shared" si="109"/>
        <v>6.3576105382512065</v>
      </c>
      <c r="AS75" s="33">
        <f t="shared" si="110"/>
        <v>6.3717651395796615</v>
      </c>
      <c r="AT75" s="34">
        <f t="shared" si="111"/>
        <v>6.2073252571253512</v>
      </c>
    </row>
    <row r="76" spans="1:46" ht="23.25" customHeight="1" x14ac:dyDescent="0.3">
      <c r="A76" s="5">
        <f t="shared" si="114"/>
        <v>-0.30000000000000004</v>
      </c>
      <c r="B76" s="2">
        <f t="shared" si="112"/>
        <v>-3.0365521773670201E-5</v>
      </c>
      <c r="C76" s="10">
        <f t="shared" si="115"/>
        <v>7.8000006319223653E-5</v>
      </c>
      <c r="D76" s="11">
        <f t="shared" si="115"/>
        <v>7.0737857025146539E-5</v>
      </c>
      <c r="E76" s="11">
        <f t="shared" si="115"/>
        <v>-1.0046018110880705E-5</v>
      </c>
      <c r="F76" s="11">
        <f t="shared" si="115"/>
        <v>-2.1357645661073755E-4</v>
      </c>
      <c r="G76" s="11">
        <f t="shared" si="115"/>
        <v>-3.6073483996395449E-4</v>
      </c>
      <c r="H76" s="11">
        <f t="shared" si="115"/>
        <v>-2.0926745286867782E-4</v>
      </c>
      <c r="I76" s="11">
        <f t="shared" si="115"/>
        <v>-1.0131488822869785E-6</v>
      </c>
      <c r="J76" s="11">
        <f t="shared" si="115"/>
        <v>8.5383487229444106E-5</v>
      </c>
      <c r="K76" s="11">
        <f t="shared" si="115"/>
        <v>9.9736041501856864E-5</v>
      </c>
      <c r="L76" s="11">
        <f t="shared" si="115"/>
        <v>9.5564839537333663E-5</v>
      </c>
      <c r="M76" s="11">
        <f t="shared" si="116"/>
        <v>9.2755412399991261E-5</v>
      </c>
      <c r="N76" s="11">
        <f t="shared" si="116"/>
        <v>9.5564839537333704E-5</v>
      </c>
      <c r="O76" s="11">
        <f t="shared" si="116"/>
        <v>9.9736041501856837E-5</v>
      </c>
      <c r="P76" s="11">
        <f t="shared" si="116"/>
        <v>8.5383487229444201E-5</v>
      </c>
      <c r="Q76" s="11">
        <f t="shared" si="116"/>
        <v>-1.0131488822867028E-6</v>
      </c>
      <c r="R76" s="11">
        <f t="shared" si="116"/>
        <v>-2.0926745286867739E-4</v>
      </c>
      <c r="S76" s="11">
        <f t="shared" si="116"/>
        <v>-3.6073483996395444E-4</v>
      </c>
      <c r="T76" s="11">
        <f t="shared" si="116"/>
        <v>-2.1357645661073814E-4</v>
      </c>
      <c r="U76" s="11">
        <f t="shared" si="116"/>
        <v>-1.0046018110880949E-5</v>
      </c>
      <c r="V76" s="11">
        <f t="shared" si="116"/>
        <v>7.0737857025146458E-5</v>
      </c>
      <c r="W76" s="12">
        <f t="shared" si="116"/>
        <v>7.8000006319223572E-5</v>
      </c>
      <c r="X76" s="5">
        <v>-0.30000000000000004</v>
      </c>
      <c r="Y76" s="38">
        <f t="shared" si="113"/>
        <v>0.42103142258135035</v>
      </c>
      <c r="Z76" s="32">
        <f t="shared" si="91"/>
        <v>5.8920946378751449</v>
      </c>
      <c r="AA76" s="33">
        <f t="shared" si="92"/>
        <v>5.8496518989018185</v>
      </c>
      <c r="AB76" s="33">
        <f t="shared" si="93"/>
        <v>-5.0019939567668379</v>
      </c>
      <c r="AC76" s="33">
        <f t="shared" si="94"/>
        <v>-6.3295533769727186</v>
      </c>
      <c r="AD76" s="33">
        <f t="shared" si="95"/>
        <v>-6.5571880887375507</v>
      </c>
      <c r="AE76" s="33">
        <f t="shared" si="96"/>
        <v>-6.3207016882589855</v>
      </c>
      <c r="AF76" s="33">
        <f t="shared" si="97"/>
        <v>-4.0056732696491757</v>
      </c>
      <c r="AG76" s="33">
        <f t="shared" si="98"/>
        <v>5.9313738882704241</v>
      </c>
      <c r="AH76" s="33">
        <f t="shared" si="99"/>
        <v>5.9988521271867743</v>
      </c>
      <c r="AI76" s="33">
        <f t="shared" si="100"/>
        <v>5.9802981349156319</v>
      </c>
      <c r="AJ76" s="33">
        <f t="shared" si="101"/>
        <v>5.9673392606792035</v>
      </c>
      <c r="AK76" s="33">
        <f t="shared" si="102"/>
        <v>5.9802981349156328</v>
      </c>
      <c r="AL76" s="33">
        <f t="shared" si="103"/>
        <v>5.9988521271867743</v>
      </c>
      <c r="AM76" s="33">
        <f t="shared" si="104"/>
        <v>5.9313738882704232</v>
      </c>
      <c r="AN76" s="33">
        <f t="shared" si="105"/>
        <v>-4.0056732696490576</v>
      </c>
      <c r="AO76" s="33">
        <f t="shared" si="106"/>
        <v>-6.3207016882589855</v>
      </c>
      <c r="AP76" s="33">
        <f t="shared" si="107"/>
        <v>-6.5571880887375507</v>
      </c>
      <c r="AQ76" s="33">
        <f t="shared" si="108"/>
        <v>-6.3295533769727212</v>
      </c>
      <c r="AR76" s="33">
        <f t="shared" si="109"/>
        <v>-5.0019939567668485</v>
      </c>
      <c r="AS76" s="33">
        <f t="shared" si="110"/>
        <v>5.8496518989018185</v>
      </c>
      <c r="AT76" s="34">
        <f t="shared" si="111"/>
        <v>5.8920946378751449</v>
      </c>
    </row>
    <row r="77" spans="1:46" ht="23.25" customHeight="1" x14ac:dyDescent="0.3">
      <c r="A77" s="5">
        <f t="shared" si="114"/>
        <v>-0.4</v>
      </c>
      <c r="B77" s="2">
        <f t="shared" si="112"/>
        <v>-2.2857780162370929E-5</v>
      </c>
      <c r="C77" s="10">
        <f t="shared" si="115"/>
        <v>3.1686348030306208E-5</v>
      </c>
      <c r="D77" s="11">
        <f t="shared" si="115"/>
        <v>1.1213346461974791E-5</v>
      </c>
      <c r="E77" s="11">
        <f t="shared" si="115"/>
        <v>-3.8975590143099751E-5</v>
      </c>
      <c r="F77" s="11">
        <f t="shared" si="115"/>
        <v>-1.1057416648515035E-4</v>
      </c>
      <c r="G77" s="11">
        <f t="shared" si="115"/>
        <v>-1.4785019996517771E-4</v>
      </c>
      <c r="H77" s="11">
        <f t="shared" si="115"/>
        <v>-1.0720387321043778E-4</v>
      </c>
      <c r="I77" s="11">
        <f t="shared" si="115"/>
        <v>-3.2025186012325821E-5</v>
      </c>
      <c r="J77" s="11">
        <f t="shared" si="115"/>
        <v>2.2155185472367716E-5</v>
      </c>
      <c r="K77" s="11">
        <f t="shared" si="115"/>
        <v>4.7186953443222653E-5</v>
      </c>
      <c r="L77" s="11">
        <f t="shared" si="115"/>
        <v>5.5660805987622081E-5</v>
      </c>
      <c r="M77" s="11">
        <f t="shared" si="116"/>
        <v>5.7439369431606546E-5</v>
      </c>
      <c r="N77" s="11">
        <f t="shared" si="116"/>
        <v>5.5660805987622081E-5</v>
      </c>
      <c r="O77" s="11">
        <f t="shared" si="116"/>
        <v>4.7186953443222687E-5</v>
      </c>
      <c r="P77" s="11">
        <f t="shared" si="116"/>
        <v>2.2155185472367869E-5</v>
      </c>
      <c r="Q77" s="11">
        <f t="shared" si="116"/>
        <v>-3.2025186012325672E-5</v>
      </c>
      <c r="R77" s="11">
        <f t="shared" si="116"/>
        <v>-1.0720387321043764E-4</v>
      </c>
      <c r="S77" s="11">
        <f t="shared" si="116"/>
        <v>-1.4785019996517771E-4</v>
      </c>
      <c r="T77" s="11">
        <f t="shared" si="116"/>
        <v>-1.1057416648515047E-4</v>
      </c>
      <c r="U77" s="11">
        <f t="shared" si="116"/>
        <v>-3.8975590143100056E-5</v>
      </c>
      <c r="V77" s="11">
        <f t="shared" si="116"/>
        <v>1.1213346461974709E-5</v>
      </c>
      <c r="W77" s="12">
        <f t="shared" si="116"/>
        <v>3.1686348030306147E-5</v>
      </c>
      <c r="X77" s="5">
        <v>-0.4</v>
      </c>
      <c r="Y77" s="38">
        <f t="shared" si="113"/>
        <v>8.1437014529603627E-2</v>
      </c>
      <c r="Z77" s="32">
        <f t="shared" si="91"/>
        <v>5.500872188017043</v>
      </c>
      <c r="AA77" s="33">
        <f t="shared" si="92"/>
        <v>5.0497352408806355</v>
      </c>
      <c r="AB77" s="33">
        <f t="shared" si="93"/>
        <v>-5.5907926997159505</v>
      </c>
      <c r="AC77" s="33">
        <f t="shared" si="94"/>
        <v>-6.0436536743155358</v>
      </c>
      <c r="AD77" s="33">
        <f t="shared" si="95"/>
        <v>-6.1698219162393055</v>
      </c>
      <c r="AE77" s="33">
        <f t="shared" si="96"/>
        <v>-6.030210476434485</v>
      </c>
      <c r="AF77" s="33">
        <f t="shared" si="97"/>
        <v>-5.505491660942627</v>
      </c>
      <c r="AG77" s="33">
        <f t="shared" si="98"/>
        <v>5.3454753900836627</v>
      </c>
      <c r="AH77" s="33">
        <f t="shared" si="99"/>
        <v>5.6738219386587287</v>
      </c>
      <c r="AI77" s="33">
        <f t="shared" si="100"/>
        <v>5.7455494907770834</v>
      </c>
      <c r="AJ77" s="33">
        <f t="shared" si="101"/>
        <v>5.7592096635831833</v>
      </c>
      <c r="AK77" s="33">
        <f t="shared" si="102"/>
        <v>5.7455494907770834</v>
      </c>
      <c r="AL77" s="33">
        <f t="shared" si="103"/>
        <v>5.6738219386587279</v>
      </c>
      <c r="AM77" s="33">
        <f t="shared" si="104"/>
        <v>5.3454753900836653</v>
      </c>
      <c r="AN77" s="33">
        <f t="shared" si="105"/>
        <v>-5.5054916609426252</v>
      </c>
      <c r="AO77" s="33">
        <f t="shared" si="106"/>
        <v>-6.030210476434485</v>
      </c>
      <c r="AP77" s="33">
        <f t="shared" si="107"/>
        <v>-6.1698219162393055</v>
      </c>
      <c r="AQ77" s="33">
        <f t="shared" si="108"/>
        <v>-6.0436536743155358</v>
      </c>
      <c r="AR77" s="33">
        <f t="shared" si="109"/>
        <v>-5.5907926997159541</v>
      </c>
      <c r="AS77" s="33">
        <f t="shared" si="110"/>
        <v>5.0497352408806329</v>
      </c>
      <c r="AT77" s="34">
        <f t="shared" si="111"/>
        <v>5.5008721880170421</v>
      </c>
    </row>
    <row r="78" spans="1:46" ht="23.25" customHeight="1" x14ac:dyDescent="0.3">
      <c r="A78" s="5">
        <f t="shared" si="114"/>
        <v>-0.5</v>
      </c>
      <c r="B78" s="2">
        <f t="shared" si="112"/>
        <v>-1.7173189856418781E-5</v>
      </c>
      <c r="C78" s="10">
        <f t="shared" si="115"/>
        <v>1.0182651751532299E-5</v>
      </c>
      <c r="D78" s="11">
        <f t="shared" si="115"/>
        <v>-6.0841648042952663E-6</v>
      </c>
      <c r="E78" s="11">
        <f t="shared" si="115"/>
        <v>-3.2481929513162393E-5</v>
      </c>
      <c r="F78" s="11">
        <f t="shared" si="115"/>
        <v>-6.0755001011257555E-5</v>
      </c>
      <c r="G78" s="11">
        <f t="shared" si="115"/>
        <v>-7.2916645344781592E-5</v>
      </c>
      <c r="H78" s="11">
        <f t="shared" si="115"/>
        <v>-5.8300754885377482E-5</v>
      </c>
      <c r="I78" s="11">
        <f t="shared" si="115"/>
        <v>-2.7518928528694928E-5</v>
      </c>
      <c r="J78" s="11">
        <f t="shared" si="115"/>
        <v>1.4579787262332773E-6</v>
      </c>
      <c r="K78" s="11">
        <f t="shared" si="115"/>
        <v>2.0286954638710779E-5</v>
      </c>
      <c r="L78" s="11">
        <f t="shared" si="115"/>
        <v>2.9638990313831041E-5</v>
      </c>
      <c r="M78" s="11">
        <f t="shared" si="116"/>
        <v>3.2344710329729167E-5</v>
      </c>
      <c r="N78" s="11">
        <f t="shared" si="116"/>
        <v>2.9638990313831048E-5</v>
      </c>
      <c r="O78" s="11">
        <f t="shared" si="116"/>
        <v>2.0286954638710833E-5</v>
      </c>
      <c r="P78" s="11">
        <f t="shared" si="116"/>
        <v>1.4579787262333611E-6</v>
      </c>
      <c r="Q78" s="11">
        <f t="shared" si="116"/>
        <v>-2.7518928528694837E-5</v>
      </c>
      <c r="R78" s="11">
        <f t="shared" si="116"/>
        <v>-5.8300754885377414E-5</v>
      </c>
      <c r="S78" s="11">
        <f t="shared" si="116"/>
        <v>-7.2916645344781592E-5</v>
      </c>
      <c r="T78" s="11">
        <f t="shared" si="116"/>
        <v>-6.0755001011257623E-5</v>
      </c>
      <c r="U78" s="11">
        <f t="shared" si="116"/>
        <v>-3.2481929513162454E-5</v>
      </c>
      <c r="V78" s="11">
        <f t="shared" si="116"/>
        <v>-6.0841648042953256E-6</v>
      </c>
      <c r="W78" s="12">
        <f t="shared" si="116"/>
        <v>1.0182651751532304E-5</v>
      </c>
      <c r="X78" s="5">
        <v>-0.5</v>
      </c>
      <c r="Y78" s="38">
        <f t="shared" si="113"/>
        <v>-0.99447268815797074</v>
      </c>
      <c r="Z78" s="32">
        <f t="shared" si="91"/>
        <v>5.0078608910744613</v>
      </c>
      <c r="AA78" s="33">
        <f t="shared" si="92"/>
        <v>-4.784200969455032</v>
      </c>
      <c r="AB78" s="33">
        <f t="shared" si="93"/>
        <v>-5.5116418195848293</v>
      </c>
      <c r="AC78" s="33">
        <f t="shared" si="94"/>
        <v>-5.7835820324300347</v>
      </c>
      <c r="AD78" s="33">
        <f t="shared" si="95"/>
        <v>-5.8628266799806994</v>
      </c>
      <c r="AE78" s="33">
        <f t="shared" si="96"/>
        <v>-5.7656741780940299</v>
      </c>
      <c r="AF78" s="33">
        <f t="shared" si="97"/>
        <v>-5.4396315202926067</v>
      </c>
      <c r="AG78" s="33">
        <f t="shared" si="98"/>
        <v>4.1637511871185113</v>
      </c>
      <c r="AH78" s="33">
        <f t="shared" si="99"/>
        <v>5.307216858129074</v>
      </c>
      <c r="AI78" s="33">
        <f t="shared" si="100"/>
        <v>5.471863404820092</v>
      </c>
      <c r="AJ78" s="33">
        <f t="shared" si="101"/>
        <v>5.5098032660727814</v>
      </c>
      <c r="AK78" s="33">
        <f t="shared" si="102"/>
        <v>5.471863404820092</v>
      </c>
      <c r="AL78" s="33">
        <f t="shared" si="103"/>
        <v>5.3072168581290748</v>
      </c>
      <c r="AM78" s="33">
        <f t="shared" si="104"/>
        <v>4.1637511871185362</v>
      </c>
      <c r="AN78" s="33">
        <f t="shared" si="105"/>
        <v>-5.4396315202926049</v>
      </c>
      <c r="AO78" s="33">
        <f t="shared" si="106"/>
        <v>-5.7656741780940299</v>
      </c>
      <c r="AP78" s="33">
        <f t="shared" si="107"/>
        <v>-5.8628266799806994</v>
      </c>
      <c r="AQ78" s="33">
        <f t="shared" si="108"/>
        <v>-5.7835820324300347</v>
      </c>
      <c r="AR78" s="33">
        <f t="shared" si="109"/>
        <v>-5.5116418195848302</v>
      </c>
      <c r="AS78" s="33">
        <f t="shared" si="110"/>
        <v>-4.7842009694550356</v>
      </c>
      <c r="AT78" s="34">
        <f t="shared" si="111"/>
        <v>5.0078608910744613</v>
      </c>
    </row>
    <row r="79" spans="1:46" ht="23.25" customHeight="1" x14ac:dyDescent="0.3">
      <c r="A79" s="5">
        <f t="shared" si="114"/>
        <v>-0.6</v>
      </c>
      <c r="B79" s="2">
        <f t="shared" si="112"/>
        <v>-1.3087651548759242E-5</v>
      </c>
      <c r="C79" s="10">
        <f t="shared" si="115"/>
        <v>1.2155991366032892E-6</v>
      </c>
      <c r="D79" s="11">
        <f t="shared" si="115"/>
        <v>-9.4889440036520862E-6</v>
      </c>
      <c r="E79" s="11">
        <f t="shared" si="115"/>
        <v>-2.3327527429076148E-5</v>
      </c>
      <c r="F79" s="11">
        <f t="shared" si="115"/>
        <v>-3.5810492389095247E-5</v>
      </c>
      <c r="G79" s="11">
        <f t="shared" si="115"/>
        <v>-4.0499083021296855E-5</v>
      </c>
      <c r="H79" s="11">
        <f t="shared" si="115"/>
        <v>-3.4159670208419086E-5</v>
      </c>
      <c r="I79" s="11">
        <f t="shared" si="115"/>
        <v>-2.0066726681703795E-5</v>
      </c>
      <c r="J79" s="11">
        <f t="shared" si="115"/>
        <v>-4.7412369879089087E-6</v>
      </c>
      <c r="K79" s="11">
        <f t="shared" si="115"/>
        <v>7.1485939488711854E-6</v>
      </c>
      <c r="L79" s="11">
        <f t="shared" si="115"/>
        <v>1.4125040109972384E-5</v>
      </c>
      <c r="M79" s="11">
        <f t="shared" si="116"/>
        <v>1.636821252746639E-5</v>
      </c>
      <c r="N79" s="11">
        <f t="shared" si="116"/>
        <v>1.4125040109972401E-5</v>
      </c>
      <c r="O79" s="11">
        <f t="shared" si="116"/>
        <v>7.1485939488712269E-6</v>
      </c>
      <c r="P79" s="11">
        <f t="shared" si="116"/>
        <v>-4.7412369879088622E-6</v>
      </c>
      <c r="Q79" s="11">
        <f t="shared" si="116"/>
        <v>-2.0066726681703764E-5</v>
      </c>
      <c r="R79" s="11">
        <f t="shared" si="116"/>
        <v>-3.4159670208419059E-5</v>
      </c>
      <c r="S79" s="11">
        <f t="shared" si="116"/>
        <v>-4.0499083021296855E-5</v>
      </c>
      <c r="T79" s="11">
        <f t="shared" si="116"/>
        <v>-3.5810492389095274E-5</v>
      </c>
      <c r="U79" s="11">
        <f t="shared" si="116"/>
        <v>-2.3327527429076195E-5</v>
      </c>
      <c r="V79" s="11">
        <f t="shared" si="116"/>
        <v>-9.4889440036521234E-6</v>
      </c>
      <c r="W79" s="12">
        <f t="shared" si="116"/>
        <v>1.2155991366032593E-6</v>
      </c>
      <c r="X79" s="5">
        <v>-0.6</v>
      </c>
      <c r="Y79" s="38">
        <f t="shared" si="113"/>
        <v>-1.9354688203809267</v>
      </c>
      <c r="Z79" s="32">
        <f t="shared" si="91"/>
        <v>4.0847903829441341</v>
      </c>
      <c r="AA79" s="33">
        <f t="shared" si="92"/>
        <v>-4.9772178837755829</v>
      </c>
      <c r="AB79" s="33">
        <f t="shared" si="93"/>
        <v>-5.3678687087545072</v>
      </c>
      <c r="AC79" s="33">
        <f t="shared" si="94"/>
        <v>-5.5540102925393215</v>
      </c>
      <c r="AD79" s="33">
        <f t="shared" si="95"/>
        <v>-5.6074451900467865</v>
      </c>
      <c r="AE79" s="33">
        <f t="shared" si="96"/>
        <v>-5.5335136691787019</v>
      </c>
      <c r="AF79" s="33">
        <f t="shared" si="97"/>
        <v>-5.3024765354165915</v>
      </c>
      <c r="AG79" s="33">
        <f t="shared" si="98"/>
        <v>-4.6758916638126946</v>
      </c>
      <c r="AH79" s="33">
        <f t="shared" si="99"/>
        <v>4.8542206291723051</v>
      </c>
      <c r="AI79" s="33">
        <f t="shared" si="100"/>
        <v>5.1499896897314725</v>
      </c>
      <c r="AJ79" s="33">
        <f t="shared" si="101"/>
        <v>5.2140012553530974</v>
      </c>
      <c r="AK79" s="33">
        <f t="shared" si="102"/>
        <v>5.1499896897314725</v>
      </c>
      <c r="AL79" s="33">
        <f t="shared" si="103"/>
        <v>4.8542206291723069</v>
      </c>
      <c r="AM79" s="33">
        <f t="shared" si="104"/>
        <v>-4.6758916638126911</v>
      </c>
      <c r="AN79" s="33">
        <f t="shared" si="105"/>
        <v>-5.3024765354165906</v>
      </c>
      <c r="AO79" s="33">
        <f t="shared" si="106"/>
        <v>-5.5335136691787019</v>
      </c>
      <c r="AP79" s="33">
        <f t="shared" si="107"/>
        <v>-5.6074451900467865</v>
      </c>
      <c r="AQ79" s="33">
        <f t="shared" si="108"/>
        <v>-5.5540102925393215</v>
      </c>
      <c r="AR79" s="33">
        <f t="shared" si="109"/>
        <v>-5.3678687087545072</v>
      </c>
      <c r="AS79" s="33">
        <f t="shared" si="110"/>
        <v>-4.9772178837755847</v>
      </c>
      <c r="AT79" s="34">
        <f t="shared" si="111"/>
        <v>4.0847903829441234</v>
      </c>
    </row>
    <row r="80" spans="1:46" ht="23.25" customHeight="1" x14ac:dyDescent="0.3">
      <c r="A80" s="5">
        <f t="shared" si="114"/>
        <v>-0.7</v>
      </c>
      <c r="B80" s="2">
        <f t="shared" si="112"/>
        <v>-1.0185420534591628E-5</v>
      </c>
      <c r="C80" s="10">
        <f t="shared" si="115"/>
        <v>-2.140835093578186E-6</v>
      </c>
      <c r="D80" s="11">
        <f t="shared" si="115"/>
        <v>-8.8734069652054142E-6</v>
      </c>
      <c r="E80" s="11">
        <f t="shared" si="115"/>
        <v>-1.6398344489108708E-5</v>
      </c>
      <c r="F80" s="11">
        <f t="shared" si="115"/>
        <v>-2.2468548648918495E-5</v>
      </c>
      <c r="G80" s="11">
        <f t="shared" si="115"/>
        <v>-2.4535979810354696E-5</v>
      </c>
      <c r="H80" s="11">
        <f t="shared" si="115"/>
        <v>-2.1465268853322064E-5</v>
      </c>
      <c r="I80" s="11">
        <f t="shared" si="115"/>
        <v>-1.4477065555688211E-5</v>
      </c>
      <c r="J80" s="11">
        <f t="shared" si="115"/>
        <v>-6.2358241941628183E-6</v>
      </c>
      <c r="K80" s="11">
        <f t="shared" si="115"/>
        <v>8.2936046443661351E-7</v>
      </c>
      <c r="L80" s="11">
        <f t="shared" si="115"/>
        <v>5.3661251937077871E-6</v>
      </c>
      <c r="M80" s="11">
        <f t="shared" si="116"/>
        <v>6.9057446779641462E-6</v>
      </c>
      <c r="N80" s="11">
        <f t="shared" si="116"/>
        <v>5.3661251937078065E-6</v>
      </c>
      <c r="O80" s="11">
        <f t="shared" si="116"/>
        <v>8.2936046443663839E-7</v>
      </c>
      <c r="P80" s="11">
        <f t="shared" si="116"/>
        <v>-6.2358241941628065E-6</v>
      </c>
      <c r="Q80" s="11">
        <f t="shared" si="116"/>
        <v>-1.4477065555688181E-5</v>
      </c>
      <c r="R80" s="11">
        <f t="shared" si="116"/>
        <v>-2.1465268853322047E-5</v>
      </c>
      <c r="S80" s="11">
        <f t="shared" si="116"/>
        <v>-2.4535979810354692E-5</v>
      </c>
      <c r="T80" s="11">
        <f t="shared" si="116"/>
        <v>-2.2468548648918509E-5</v>
      </c>
      <c r="U80" s="11">
        <f t="shared" si="116"/>
        <v>-1.6398344489108725E-5</v>
      </c>
      <c r="V80" s="11">
        <f t="shared" si="116"/>
        <v>-8.8734069652054277E-6</v>
      </c>
      <c r="W80" s="12">
        <f t="shared" si="116"/>
        <v>-2.1408350935781885E-6</v>
      </c>
      <c r="X80" s="5">
        <v>-0.7</v>
      </c>
      <c r="Y80" s="38">
        <f t="shared" si="113"/>
        <v>-2.8051574661801135</v>
      </c>
      <c r="Z80" s="32">
        <f t="shared" si="91"/>
        <v>-4.3305832153059827</v>
      </c>
      <c r="AA80" s="33">
        <f t="shared" si="92"/>
        <v>-4.9480904002262509</v>
      </c>
      <c r="AB80" s="33">
        <f t="shared" si="93"/>
        <v>-5.2148000056369526</v>
      </c>
      <c r="AC80" s="33">
        <f t="shared" si="94"/>
        <v>-5.3515750201662113</v>
      </c>
      <c r="AD80" s="33">
        <f t="shared" si="95"/>
        <v>-5.389803405611568</v>
      </c>
      <c r="AE80" s="33">
        <f t="shared" si="96"/>
        <v>-5.3317363324046951</v>
      </c>
      <c r="AF80" s="33">
        <f t="shared" si="97"/>
        <v>-5.1606805409963084</v>
      </c>
      <c r="AG80" s="33">
        <f t="shared" si="98"/>
        <v>-4.7948938626776041</v>
      </c>
      <c r="AH80" s="33">
        <f t="shared" si="99"/>
        <v>3.9187433287296387</v>
      </c>
      <c r="AI80" s="33">
        <f t="shared" si="100"/>
        <v>4.7296608007068128</v>
      </c>
      <c r="AJ80" s="33">
        <f t="shared" si="101"/>
        <v>4.8392105173958422</v>
      </c>
      <c r="AK80" s="33">
        <f t="shared" si="102"/>
        <v>4.7296608007068146</v>
      </c>
      <c r="AL80" s="33">
        <f t="shared" si="103"/>
        <v>3.9187433287296525</v>
      </c>
      <c r="AM80" s="33">
        <f t="shared" si="104"/>
        <v>-4.7948938626776041</v>
      </c>
      <c r="AN80" s="33">
        <f t="shared" si="105"/>
        <v>-5.1606805409963075</v>
      </c>
      <c r="AO80" s="33">
        <f t="shared" si="106"/>
        <v>-5.3317363324046951</v>
      </c>
      <c r="AP80" s="33">
        <f t="shared" si="107"/>
        <v>-5.389803405611568</v>
      </c>
      <c r="AQ80" s="33">
        <f t="shared" si="108"/>
        <v>-5.3515750201662113</v>
      </c>
      <c r="AR80" s="33">
        <f t="shared" si="109"/>
        <v>-5.2148000056369526</v>
      </c>
      <c r="AS80" s="33">
        <f t="shared" si="110"/>
        <v>-4.9480904002262518</v>
      </c>
      <c r="AT80" s="34">
        <f t="shared" si="111"/>
        <v>-4.3305832153059836</v>
      </c>
    </row>
    <row r="81" spans="1:46" ht="23.25" customHeight="1" x14ac:dyDescent="0.3">
      <c r="A81" s="5">
        <f t="shared" si="114"/>
        <v>-0.79999999999999993</v>
      </c>
      <c r="B81" s="2">
        <f t="shared" si="112"/>
        <v>-8.1044383967498298E-6</v>
      </c>
      <c r="C81" s="10">
        <f t="shared" si="115"/>
        <v>-3.1444705933590815E-6</v>
      </c>
      <c r="D81" s="11">
        <f t="shared" si="115"/>
        <v>-7.3844240073596133E-6</v>
      </c>
      <c r="E81" s="11">
        <f t="shared" si="115"/>
        <v>-1.1677286583612171E-5</v>
      </c>
      <c r="F81" s="11">
        <f t="shared" si="115"/>
        <v>-1.4895105982828473E-5</v>
      </c>
      <c r="G81" s="11">
        <f t="shared" si="115"/>
        <v>-1.5941289410524593E-5</v>
      </c>
      <c r="H81" s="11">
        <f t="shared" si="115"/>
        <v>-1.4377786362057987E-5</v>
      </c>
      <c r="I81" s="11">
        <f t="shared" si="115"/>
        <v>-1.0737939229428694E-5</v>
      </c>
      <c r="J81" s="11">
        <f t="shared" si="115"/>
        <v>-6.2321600647399504E-6</v>
      </c>
      <c r="K81" s="11">
        <f t="shared" si="115"/>
        <v>-2.1375001137370391E-6</v>
      </c>
      <c r="L81" s="11">
        <f t="shared" si="115"/>
        <v>6.3135918177439231E-7</v>
      </c>
      <c r="M81" s="11">
        <f t="shared" si="116"/>
        <v>1.6000000000000059E-6</v>
      </c>
      <c r="N81" s="11">
        <f t="shared" si="116"/>
        <v>6.3135918177440226E-7</v>
      </c>
      <c r="O81" s="11">
        <f t="shared" si="116"/>
        <v>-2.1375001137370213E-6</v>
      </c>
      <c r="P81" s="11">
        <f t="shared" si="116"/>
        <v>-6.2321600647399428E-6</v>
      </c>
      <c r="Q81" s="11">
        <f t="shared" si="116"/>
        <v>-1.0737939229428685E-5</v>
      </c>
      <c r="R81" s="11">
        <f t="shared" si="116"/>
        <v>-1.4377786362057982E-5</v>
      </c>
      <c r="S81" s="11">
        <f t="shared" si="116"/>
        <v>-1.5941289410524593E-5</v>
      </c>
      <c r="T81" s="11">
        <f t="shared" si="116"/>
        <v>-1.4895105982828484E-5</v>
      </c>
      <c r="U81" s="11">
        <f t="shared" si="116"/>
        <v>-1.1677286583612181E-5</v>
      </c>
      <c r="V81" s="11">
        <f t="shared" si="116"/>
        <v>-7.3844240073596277E-6</v>
      </c>
      <c r="W81" s="12">
        <f t="shared" si="116"/>
        <v>-3.1444705933590972E-6</v>
      </c>
      <c r="X81" s="5">
        <v>-0.79999999999999993</v>
      </c>
      <c r="Y81" s="38">
        <f t="shared" si="113"/>
        <v>-3.63996136833451</v>
      </c>
      <c r="Z81" s="32">
        <f t="shared" si="91"/>
        <v>-4.4975475376234471</v>
      </c>
      <c r="AA81" s="33">
        <f t="shared" si="92"/>
        <v>-4.8683166255543897</v>
      </c>
      <c r="AB81" s="33">
        <f t="shared" si="93"/>
        <v>-5.0673419387809258</v>
      </c>
      <c r="AC81" s="33">
        <f t="shared" si="94"/>
        <v>-5.1730435976882783</v>
      </c>
      <c r="AD81" s="33">
        <f t="shared" si="95"/>
        <v>-5.202523446371762</v>
      </c>
      <c r="AE81" s="33">
        <f t="shared" si="96"/>
        <v>-5.1576920261896451</v>
      </c>
      <c r="AF81" s="33">
        <f t="shared" si="97"/>
        <v>-5.0309209417767384</v>
      </c>
      <c r="AG81" s="33">
        <f t="shared" si="98"/>
        <v>-4.794638599083731</v>
      </c>
      <c r="AH81" s="33">
        <f t="shared" si="99"/>
        <v>-4.3299061465091535</v>
      </c>
      <c r="AI81" s="33">
        <f t="shared" si="100"/>
        <v>3.8002765007377444</v>
      </c>
      <c r="AJ81" s="33">
        <f t="shared" si="101"/>
        <v>4.2041199826559268</v>
      </c>
      <c r="AK81" s="33">
        <f t="shared" si="102"/>
        <v>3.8002765007377519</v>
      </c>
      <c r="AL81" s="33">
        <f t="shared" si="103"/>
        <v>-4.32990614650915</v>
      </c>
      <c r="AM81" s="33">
        <f t="shared" si="104"/>
        <v>-4.7946385990837301</v>
      </c>
      <c r="AN81" s="33">
        <f t="shared" si="105"/>
        <v>-5.0309209417767375</v>
      </c>
      <c r="AO81" s="33">
        <f t="shared" si="106"/>
        <v>-5.1576920261896451</v>
      </c>
      <c r="AP81" s="33">
        <f t="shared" si="107"/>
        <v>-5.202523446371762</v>
      </c>
      <c r="AQ81" s="33">
        <f t="shared" si="108"/>
        <v>-5.1730435976882791</v>
      </c>
      <c r="AR81" s="33">
        <f t="shared" si="109"/>
        <v>-5.0673419387809258</v>
      </c>
      <c r="AS81" s="33">
        <f t="shared" si="110"/>
        <v>-4.8683166255543906</v>
      </c>
      <c r="AT81" s="34">
        <f t="shared" si="111"/>
        <v>-4.4975475376234497</v>
      </c>
    </row>
    <row r="82" spans="1:46" ht="23.25" customHeight="1" x14ac:dyDescent="0.3">
      <c r="A82" s="5">
        <f t="shared" si="114"/>
        <v>-0.89999999999999991</v>
      </c>
      <c r="B82" s="2">
        <f t="shared" si="112"/>
        <v>-6.5831456991177939E-6</v>
      </c>
      <c r="C82" s="10">
        <f t="shared" si="115"/>
        <v>-3.2204039304672566E-6</v>
      </c>
      <c r="D82" s="11">
        <f t="shared" si="115"/>
        <v>-5.9456967945789052E-6</v>
      </c>
      <c r="E82" s="11">
        <f t="shared" si="115"/>
        <v>-8.523768903504021E-6</v>
      </c>
      <c r="F82" s="11">
        <f t="shared" si="115"/>
        <v>-1.0373897521987339E-5</v>
      </c>
      <c r="G82" s="11">
        <f t="shared" si="115"/>
        <v>-1.099149519890261E-5</v>
      </c>
      <c r="H82" s="11">
        <f t="shared" si="115"/>
        <v>-1.019837574848697E-5</v>
      </c>
      <c r="I82" s="11">
        <f t="shared" si="115"/>
        <v>-8.2591988653410731E-6</v>
      </c>
      <c r="J82" s="11">
        <f t="shared" si="115"/>
        <v>-5.7735772630341154E-6</v>
      </c>
      <c r="K82" s="11">
        <f t="shared" si="115"/>
        <v>-3.4312723358384362E-6</v>
      </c>
      <c r="L82" s="11">
        <f t="shared" si="115"/>
        <v>-1.7975192634468252E-6</v>
      </c>
      <c r="M82" s="11">
        <f t="shared" si="116"/>
        <v>-1.2156480302985438E-6</v>
      </c>
      <c r="N82" s="11">
        <f t="shared" si="116"/>
        <v>-1.7975192634468226E-6</v>
      </c>
      <c r="O82" s="11">
        <f t="shared" si="116"/>
        <v>-3.4312723358384294E-6</v>
      </c>
      <c r="P82" s="11">
        <f t="shared" si="116"/>
        <v>-5.7735772630341069E-6</v>
      </c>
      <c r="Q82" s="11">
        <f t="shared" si="116"/>
        <v>-8.2591988653410697E-6</v>
      </c>
      <c r="R82" s="11">
        <f t="shared" si="116"/>
        <v>-1.019837574848697E-5</v>
      </c>
      <c r="S82" s="11">
        <f t="shared" si="116"/>
        <v>-1.099149519890261E-5</v>
      </c>
      <c r="T82" s="11">
        <f t="shared" si="116"/>
        <v>-1.0373897521987344E-5</v>
      </c>
      <c r="U82" s="11">
        <f t="shared" si="116"/>
        <v>-8.5237689035040261E-6</v>
      </c>
      <c r="V82" s="11">
        <f t="shared" si="116"/>
        <v>-5.9456967945789111E-6</v>
      </c>
      <c r="W82" s="12">
        <f t="shared" si="116"/>
        <v>-3.2204039304672629E-6</v>
      </c>
      <c r="X82" s="5">
        <v>-0.89999999999999991</v>
      </c>
      <c r="Y82" s="38">
        <f t="shared" si="113"/>
        <v>-4.7418276269212853</v>
      </c>
      <c r="Z82" s="32">
        <f t="shared" si="91"/>
        <v>-4.5079103480222003</v>
      </c>
      <c r="AA82" s="33">
        <f t="shared" si="92"/>
        <v>-4.7742027582495474</v>
      </c>
      <c r="AB82" s="33">
        <f t="shared" si="93"/>
        <v>-4.9306316666060415</v>
      </c>
      <c r="AC82" s="33">
        <f t="shared" si="94"/>
        <v>-5.0159419535230727</v>
      </c>
      <c r="AD82" s="33">
        <f t="shared" si="95"/>
        <v>-5.0410567745403236</v>
      </c>
      <c r="AE82" s="33">
        <f t="shared" si="96"/>
        <v>-5.0085310090521489</v>
      </c>
      <c r="AF82" s="33">
        <f t="shared" si="97"/>
        <v>-4.9169379231998676</v>
      </c>
      <c r="AG82" s="33">
        <f t="shared" si="98"/>
        <v>-4.7614449819948819</v>
      </c>
      <c r="AH82" s="33">
        <f t="shared" si="99"/>
        <v>-4.5354551888396486</v>
      </c>
      <c r="AI82" s="33">
        <f t="shared" si="100"/>
        <v>-4.2546735532768007</v>
      </c>
      <c r="AJ82" s="33">
        <f t="shared" si="101"/>
        <v>-4.0848078507378993</v>
      </c>
      <c r="AK82" s="33">
        <f t="shared" si="102"/>
        <v>-4.2546735532767999</v>
      </c>
      <c r="AL82" s="33">
        <f t="shared" si="103"/>
        <v>-4.5354551888396477</v>
      </c>
      <c r="AM82" s="33">
        <f t="shared" si="104"/>
        <v>-4.761444981994881</v>
      </c>
      <c r="AN82" s="33">
        <f t="shared" si="105"/>
        <v>-4.9169379231998676</v>
      </c>
      <c r="AO82" s="33">
        <f t="shared" si="106"/>
        <v>-5.0085310090521489</v>
      </c>
      <c r="AP82" s="33">
        <f t="shared" si="107"/>
        <v>-5.0410567745403236</v>
      </c>
      <c r="AQ82" s="33">
        <f t="shared" si="108"/>
        <v>-5.0159419535230727</v>
      </c>
      <c r="AR82" s="33">
        <f t="shared" si="109"/>
        <v>-4.9306316666060415</v>
      </c>
      <c r="AS82" s="33">
        <f t="shared" si="110"/>
        <v>-4.7742027582495483</v>
      </c>
      <c r="AT82" s="34">
        <f t="shared" si="111"/>
        <v>-4.5079103480222011</v>
      </c>
    </row>
    <row r="83" spans="1:46" ht="23.25" customHeight="1" thickBot="1" x14ac:dyDescent="0.35">
      <c r="A83" s="5">
        <f t="shared" si="114"/>
        <v>-0.99999999999999989</v>
      </c>
      <c r="B83" s="2">
        <f t="shared" si="112"/>
        <v>-5.4448955959990563E-6</v>
      </c>
      <c r="C83" s="13">
        <f t="shared" si="115"/>
        <v>-2.969115931860455E-6</v>
      </c>
      <c r="D83" s="14">
        <f t="shared" si="115"/>
        <v>-4.7726425928114738E-6</v>
      </c>
      <c r="E83" s="14">
        <f t="shared" si="115"/>
        <v>-6.4036311596291973E-6</v>
      </c>
      <c r="F83" s="14">
        <f t="shared" si="115"/>
        <v>-7.5538460103576336E-6</v>
      </c>
      <c r="G83" s="14">
        <f t="shared" si="115"/>
        <v>-7.9784556043919317E-6</v>
      </c>
      <c r="H83" s="14">
        <f t="shared" si="115"/>
        <v>-7.6034996332716324E-6</v>
      </c>
      <c r="I83" s="14">
        <f t="shared" si="115"/>
        <v>-6.5729710429253363E-6</v>
      </c>
      <c r="J83" s="14">
        <f t="shared" si="115"/>
        <v>-5.2040226103640269E-6</v>
      </c>
      <c r="K83" s="14">
        <f t="shared" si="115"/>
        <v>-3.8791430052741929E-6</v>
      </c>
      <c r="L83" s="14">
        <f t="shared" si="115"/>
        <v>-2.9359683643386886E-6</v>
      </c>
      <c r="M83" s="14">
        <f t="shared" si="116"/>
        <v>-2.5962156055310575E-6</v>
      </c>
      <c r="N83" s="14">
        <f t="shared" si="116"/>
        <v>-2.9359683643386865E-6</v>
      </c>
      <c r="O83" s="14">
        <f t="shared" si="116"/>
        <v>-3.8791430052741861E-6</v>
      </c>
      <c r="P83" s="14">
        <f t="shared" si="116"/>
        <v>-5.204022610364021E-6</v>
      </c>
      <c r="Q83" s="14">
        <f t="shared" si="116"/>
        <v>-6.5729710429253337E-6</v>
      </c>
      <c r="R83" s="14">
        <f t="shared" si="116"/>
        <v>-7.6034996332716307E-6</v>
      </c>
      <c r="S83" s="14">
        <f t="shared" si="116"/>
        <v>-7.97845560439193E-6</v>
      </c>
      <c r="T83" s="14">
        <f t="shared" si="116"/>
        <v>-7.5538460103576362E-6</v>
      </c>
      <c r="U83" s="14">
        <f t="shared" si="116"/>
        <v>-6.4036311596291998E-6</v>
      </c>
      <c r="V83" s="14">
        <f t="shared" si="116"/>
        <v>-4.7726425928114772E-6</v>
      </c>
      <c r="W83" s="15">
        <f t="shared" si="116"/>
        <v>-2.9691159318604554E-6</v>
      </c>
      <c r="X83" s="5">
        <v>-0.99999999999999989</v>
      </c>
      <c r="Y83" s="38">
        <f t="shared" si="113"/>
        <v>-4.7063496476551121</v>
      </c>
      <c r="Z83" s="35">
        <f t="shared" si="91"/>
        <v>-4.4726271553543153</v>
      </c>
      <c r="AA83" s="36">
        <f t="shared" si="92"/>
        <v>-4.6787589127275311</v>
      </c>
      <c r="AB83" s="36">
        <f t="shared" si="93"/>
        <v>-4.8064263092012158</v>
      </c>
      <c r="AC83" s="36">
        <f t="shared" si="94"/>
        <v>-4.8781681272305049</v>
      </c>
      <c r="AD83" s="36">
        <f t="shared" si="95"/>
        <v>-4.9019188327790006</v>
      </c>
      <c r="AE83" s="36">
        <f t="shared" si="96"/>
        <v>-4.8810135293323995</v>
      </c>
      <c r="AF83" s="36">
        <f t="shared" si="97"/>
        <v>-4.8177617190101047</v>
      </c>
      <c r="AG83" s="36">
        <f t="shared" si="98"/>
        <v>-4.7163391748101864</v>
      </c>
      <c r="AH83" s="36">
        <f t="shared" si="99"/>
        <v>-4.58873579023596</v>
      </c>
      <c r="AI83" s="36">
        <f t="shared" si="100"/>
        <v>-4.4677513716571253</v>
      </c>
      <c r="AJ83" s="36">
        <f t="shared" si="101"/>
        <v>-4.414340756080656</v>
      </c>
      <c r="AK83" s="36">
        <f t="shared" si="102"/>
        <v>-4.4677513716571253</v>
      </c>
      <c r="AL83" s="36">
        <f t="shared" si="103"/>
        <v>-4.5887357902359591</v>
      </c>
      <c r="AM83" s="36">
        <f t="shared" si="104"/>
        <v>-4.7163391748101855</v>
      </c>
      <c r="AN83" s="36">
        <f t="shared" si="105"/>
        <v>-4.8177617190101047</v>
      </c>
      <c r="AO83" s="36">
        <f t="shared" si="106"/>
        <v>-4.8810135293323995</v>
      </c>
      <c r="AP83" s="36">
        <f t="shared" si="107"/>
        <v>-4.9019188327790006</v>
      </c>
      <c r="AQ83" s="36">
        <f t="shared" si="108"/>
        <v>-4.8781681272305049</v>
      </c>
      <c r="AR83" s="36">
        <f t="shared" si="109"/>
        <v>-4.8064263092012158</v>
      </c>
      <c r="AS83" s="36">
        <f t="shared" si="110"/>
        <v>-4.678758912727532</v>
      </c>
      <c r="AT83" s="37">
        <f t="shared" si="111"/>
        <v>-4.4726271553543153</v>
      </c>
    </row>
    <row r="84" spans="1:46" ht="23.25" customHeight="1" x14ac:dyDescent="0.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</row>
    <row r="85" spans="1:46" ht="23.25" customHeight="1" x14ac:dyDescent="0.35">
      <c r="A85" s="102" t="s">
        <v>73</v>
      </c>
      <c r="B85" s="102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  <c r="AD85" s="102"/>
      <c r="AE85" s="102"/>
      <c r="AF85" s="102"/>
      <c r="AG85" s="102"/>
      <c r="AH85" s="102"/>
      <c r="AI85" s="102"/>
      <c r="AJ85" s="102"/>
      <c r="AK85" s="102"/>
      <c r="AL85" s="102"/>
      <c r="AM85" s="102"/>
      <c r="AN85" s="102"/>
      <c r="AO85" s="102"/>
      <c r="AP85" s="102"/>
      <c r="AQ85" s="102"/>
      <c r="AR85" s="102"/>
      <c r="AS85" s="102"/>
      <c r="AT85" s="102"/>
    </row>
    <row r="86" spans="1:46" ht="23.25" customHeight="1" x14ac:dyDescent="0.3">
      <c r="A86" s="17" t="s">
        <v>4</v>
      </c>
      <c r="B86" s="91" t="s">
        <v>6</v>
      </c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  <c r="V86" s="91"/>
      <c r="W86" s="91"/>
      <c r="X86" s="3" t="s">
        <v>4</v>
      </c>
      <c r="Y86" s="91" t="s">
        <v>9</v>
      </c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  <c r="AK86" s="91"/>
      <c r="AL86" s="91"/>
      <c r="AM86" s="91"/>
      <c r="AN86" s="91"/>
      <c r="AO86" s="91"/>
      <c r="AP86" s="91"/>
      <c r="AQ86" s="91"/>
      <c r="AR86" s="91"/>
      <c r="AS86" s="91"/>
      <c r="AT86" s="91"/>
    </row>
    <row r="87" spans="1:46" ht="23.25" customHeight="1" x14ac:dyDescent="0.3">
      <c r="A87" s="18">
        <f>AVERAGE(C89:W109)</f>
        <v>1.2035971583080468E-20</v>
      </c>
      <c r="B87" s="5" t="s">
        <v>0</v>
      </c>
      <c r="C87" s="5">
        <v>-1</v>
      </c>
      <c r="D87" s="5">
        <f>C87+0.1</f>
        <v>-0.9</v>
      </c>
      <c r="E87" s="5">
        <f t="shared" ref="E87:W87" si="117">D87+0.1</f>
        <v>-0.8</v>
      </c>
      <c r="F87" s="5">
        <f t="shared" si="117"/>
        <v>-0.70000000000000007</v>
      </c>
      <c r="G87" s="5">
        <f t="shared" si="117"/>
        <v>-0.60000000000000009</v>
      </c>
      <c r="H87" s="5">
        <f t="shared" si="117"/>
        <v>-0.50000000000000011</v>
      </c>
      <c r="I87" s="5">
        <f t="shared" si="117"/>
        <v>-0.40000000000000013</v>
      </c>
      <c r="J87" s="5">
        <f t="shared" si="117"/>
        <v>-0.30000000000000016</v>
      </c>
      <c r="K87" s="5">
        <f t="shared" si="117"/>
        <v>-0.20000000000000015</v>
      </c>
      <c r="L87" s="5">
        <f t="shared" si="117"/>
        <v>-0.10000000000000014</v>
      </c>
      <c r="M87" s="5">
        <f t="shared" si="117"/>
        <v>-1.3877787807814457E-16</v>
      </c>
      <c r="N87" s="5">
        <f t="shared" si="117"/>
        <v>9.9999999999999867E-2</v>
      </c>
      <c r="O87" s="5">
        <f t="shared" si="117"/>
        <v>0.19999999999999987</v>
      </c>
      <c r="P87" s="5">
        <f t="shared" si="117"/>
        <v>0.29999999999999988</v>
      </c>
      <c r="Q87" s="5">
        <f t="shared" si="117"/>
        <v>0.39999999999999991</v>
      </c>
      <c r="R87" s="5">
        <f t="shared" si="117"/>
        <v>0.49999999999999989</v>
      </c>
      <c r="S87" s="5">
        <f t="shared" si="117"/>
        <v>0.59999999999999987</v>
      </c>
      <c r="T87" s="5">
        <f t="shared" si="117"/>
        <v>0.69999999999999984</v>
      </c>
      <c r="U87" s="5">
        <f t="shared" si="117"/>
        <v>0.79999999999999982</v>
      </c>
      <c r="V87" s="5">
        <f t="shared" si="117"/>
        <v>0.8999999999999998</v>
      </c>
      <c r="W87" s="5">
        <f t="shared" si="117"/>
        <v>0.99999999999999978</v>
      </c>
      <c r="X87" s="4">
        <f>IFERROR(AVERAGE(Z89:AT109),"")</f>
        <v>0</v>
      </c>
      <c r="Y87" s="5" t="s">
        <v>0</v>
      </c>
      <c r="Z87" s="5">
        <v>-1</v>
      </c>
      <c r="AA87" s="5">
        <f>Z87+0.1</f>
        <v>-0.9</v>
      </c>
      <c r="AB87" s="5">
        <f t="shared" ref="AB87:AT87" si="118">AA87+0.1</f>
        <v>-0.8</v>
      </c>
      <c r="AC87" s="5">
        <f t="shared" si="118"/>
        <v>-0.70000000000000007</v>
      </c>
      <c r="AD87" s="5">
        <f t="shared" si="118"/>
        <v>-0.60000000000000009</v>
      </c>
      <c r="AE87" s="5">
        <f t="shared" si="118"/>
        <v>-0.50000000000000011</v>
      </c>
      <c r="AF87" s="5">
        <f t="shared" si="118"/>
        <v>-0.40000000000000013</v>
      </c>
      <c r="AG87" s="5">
        <f t="shared" si="118"/>
        <v>-0.30000000000000016</v>
      </c>
      <c r="AH87" s="5">
        <f t="shared" si="118"/>
        <v>-0.20000000000000015</v>
      </c>
      <c r="AI87" s="5">
        <f t="shared" si="118"/>
        <v>-0.10000000000000014</v>
      </c>
      <c r="AJ87" s="5">
        <f t="shared" si="118"/>
        <v>-1.3877787807814457E-16</v>
      </c>
      <c r="AK87" s="5">
        <f t="shared" si="118"/>
        <v>9.9999999999999867E-2</v>
      </c>
      <c r="AL87" s="5">
        <f t="shared" si="118"/>
        <v>0.19999999999999987</v>
      </c>
      <c r="AM87" s="5">
        <f t="shared" si="118"/>
        <v>0.29999999999999988</v>
      </c>
      <c r="AN87" s="5">
        <f t="shared" si="118"/>
        <v>0.39999999999999991</v>
      </c>
      <c r="AO87" s="5">
        <f>AN87+0.1</f>
        <v>0.49999999999999989</v>
      </c>
      <c r="AP87" s="5">
        <f t="shared" si="118"/>
        <v>0.59999999999999987</v>
      </c>
      <c r="AQ87" s="5">
        <f t="shared" si="118"/>
        <v>0.69999999999999984</v>
      </c>
      <c r="AR87" s="5">
        <f>AQ87+0.1</f>
        <v>0.79999999999999982</v>
      </c>
      <c r="AS87" s="5">
        <f t="shared" si="118"/>
        <v>0.8999999999999998</v>
      </c>
      <c r="AT87" s="5">
        <f t="shared" si="118"/>
        <v>0.99999999999999978</v>
      </c>
    </row>
    <row r="88" spans="1:46" ht="23.25" customHeight="1" thickBot="1" x14ac:dyDescent="0.35">
      <c r="A88" s="5" t="s">
        <v>1</v>
      </c>
      <c r="B88" s="5" t="s">
        <v>12</v>
      </c>
      <c r="C88" s="2">
        <f>IFERROR(AVERAGE(C89:C109),"")</f>
        <v>-7.8249710365397262E-21</v>
      </c>
      <c r="D88" s="2">
        <f t="shared" ref="D88:W88" si="119">IFERROR(AVERAGE(D89:D109),"")</f>
        <v>-8.6316690815438219E-21</v>
      </c>
      <c r="E88" s="2">
        <f t="shared" si="119"/>
        <v>2.7024384507637202E-20</v>
      </c>
      <c r="F88" s="2">
        <f t="shared" si="119"/>
        <v>6.9295362065851807E-19</v>
      </c>
      <c r="G88" s="2">
        <f t="shared" si="119"/>
        <v>0</v>
      </c>
      <c r="H88" s="2">
        <f t="shared" si="119"/>
        <v>-7.6265233174687197E-19</v>
      </c>
      <c r="I88" s="2">
        <f t="shared" si="119"/>
        <v>-7.6870760894718393E-20</v>
      </c>
      <c r="J88" s="2">
        <f t="shared" si="119"/>
        <v>-2.3394243305118771E-21</v>
      </c>
      <c r="K88" s="2">
        <f t="shared" si="119"/>
        <v>4.1343274806459896E-22</v>
      </c>
      <c r="L88" s="2">
        <f t="shared" si="119"/>
        <v>2.1427916820421287E-21</v>
      </c>
      <c r="M88" s="2">
        <f t="shared" si="119"/>
        <v>8.7971957760774414E-22</v>
      </c>
      <c r="N88" s="2">
        <f t="shared" si="119"/>
        <v>6.1006539653434726E-22</v>
      </c>
      <c r="O88" s="2">
        <f t="shared" si="119"/>
        <v>-3.7309784581439419E-22</v>
      </c>
      <c r="P88" s="2">
        <f t="shared" si="119"/>
        <v>1.1898796163810409E-21</v>
      </c>
      <c r="Q88" s="2">
        <f t="shared" si="119"/>
        <v>5.5151676498678436E-20</v>
      </c>
      <c r="R88" s="2">
        <f t="shared" si="119"/>
        <v>7.3465990958522986E-19</v>
      </c>
      <c r="S88" s="2">
        <f t="shared" si="119"/>
        <v>0</v>
      </c>
      <c r="T88" s="2">
        <f t="shared" si="119"/>
        <v>-4.5622807935206622E-19</v>
      </c>
      <c r="U88" s="2">
        <f t="shared" si="119"/>
        <v>2.8557110793144984E-20</v>
      </c>
      <c r="V88" s="2">
        <f t="shared" si="119"/>
        <v>-1.0164395367051604E-20</v>
      </c>
      <c r="W88" s="2">
        <f t="shared" si="119"/>
        <v>5.6468863150286692E-21</v>
      </c>
      <c r="X88" s="5" t="s">
        <v>1</v>
      </c>
      <c r="Y88" s="5" t="s">
        <v>12</v>
      </c>
      <c r="Z88" s="38">
        <f>IFERROR(AVERAGE(Z89:Z109),"")</f>
        <v>0</v>
      </c>
      <c r="AA88" s="38">
        <f t="shared" ref="AA88:AT88" si="120">IFERROR(AVERAGE(AA89:AA109),"")</f>
        <v>0</v>
      </c>
      <c r="AB88" s="38">
        <f t="shared" si="120"/>
        <v>0</v>
      </c>
      <c r="AC88" s="38">
        <f t="shared" si="120"/>
        <v>4.4408920985006262E-16</v>
      </c>
      <c r="AD88" s="38">
        <f t="shared" si="120"/>
        <v>0</v>
      </c>
      <c r="AE88" s="38">
        <f t="shared" si="120"/>
        <v>0</v>
      </c>
      <c r="AF88" s="38">
        <f t="shared" si="120"/>
        <v>1.7763568394002506E-16</v>
      </c>
      <c r="AG88" s="38">
        <f t="shared" si="120"/>
        <v>-3.9968028886505636E-16</v>
      </c>
      <c r="AH88" s="38">
        <f t="shared" si="120"/>
        <v>0</v>
      </c>
      <c r="AI88" s="38">
        <f t="shared" si="120"/>
        <v>1.7763568394002506E-16</v>
      </c>
      <c r="AJ88" s="38" t="str">
        <f t="shared" si="120"/>
        <v/>
      </c>
      <c r="AK88" s="38">
        <f t="shared" si="120"/>
        <v>-1.7763568394002506E-16</v>
      </c>
      <c r="AL88" s="38">
        <f t="shared" si="120"/>
        <v>0</v>
      </c>
      <c r="AM88" s="38">
        <f t="shared" si="120"/>
        <v>3.5527136788005011E-16</v>
      </c>
      <c r="AN88" s="38">
        <f t="shared" si="120"/>
        <v>0</v>
      </c>
      <c r="AO88" s="38">
        <f t="shared" si="120"/>
        <v>0</v>
      </c>
      <c r="AP88" s="38">
        <f t="shared" si="120"/>
        <v>-3.5527136788005011E-16</v>
      </c>
      <c r="AQ88" s="38">
        <f t="shared" si="120"/>
        <v>-4.4408920985006262E-16</v>
      </c>
      <c r="AR88" s="38">
        <f t="shared" si="120"/>
        <v>0</v>
      </c>
      <c r="AS88" s="38">
        <f t="shared" si="120"/>
        <v>0</v>
      </c>
      <c r="AT88" s="38">
        <f t="shared" si="120"/>
        <v>0</v>
      </c>
    </row>
    <row r="89" spans="1:46" ht="23.25" customHeight="1" x14ac:dyDescent="0.3">
      <c r="A89" s="5">
        <v>1</v>
      </c>
      <c r="B89" s="2">
        <f>IFERROR(AVERAGE(C89:W89),"")</f>
        <v>0</v>
      </c>
      <c r="C89" s="7">
        <f t="shared" ref="C89:L98" si="121">IF(OR(($L$1+C$87)^2+($A89)^2&lt;0.001,($R$1-C$87)^2+($A89)^2&lt;0.001),"",($D$2/(4*PI()))*((SIN($Z$3)*(3*COS(ATAN2($L$1+C$87,$A89)-$Z$3)^2-1)+3*COS(ATAN2($L$1+C$87,$A89)-$Z$3)*SIN(ATAN2($L$1+C$87,$A89)-$Z$3)*COS($Z$3))*$L$2/(($L$1+C$87)^2+($A89)^2)^(3/2)-((3*COS(ATAN2($R$1-C$87,$A89))*SIN(ATAN2($R$1-C$87,$A89))))*$R$2/(($R$1-C$87)^2+($A89)^2)^(3/2)))</f>
        <v>-1.0287431469898159E-5</v>
      </c>
      <c r="D89" s="8">
        <f t="shared" si="121"/>
        <v>-9.6188687625596401E-6</v>
      </c>
      <c r="E89" s="8">
        <f t="shared" si="121"/>
        <v>-8.2258612954588244E-6</v>
      </c>
      <c r="F89" s="8">
        <f t="shared" si="121"/>
        <v>-6.2124167752454663E-6</v>
      </c>
      <c r="G89" s="8">
        <f t="shared" si="121"/>
        <v>-3.87104245967503E-6</v>
      </c>
      <c r="H89" s="8">
        <f t="shared" si="121"/>
        <v>-1.6187003073609288E-6</v>
      </c>
      <c r="I89" s="8">
        <f t="shared" si="121"/>
        <v>1.3631087755200469E-7</v>
      </c>
      <c r="J89" s="8">
        <f t="shared" si="121"/>
        <v>1.1297853279513463E-6</v>
      </c>
      <c r="K89" s="8">
        <f t="shared" si="121"/>
        <v>1.3122177920622805E-6</v>
      </c>
      <c r="L89" s="8">
        <f t="shared" si="121"/>
        <v>8.3735895400825211E-7</v>
      </c>
      <c r="M89" s="8">
        <f t="shared" ref="M89:W98" si="122">IF(OR(($L$1+M$87)^2+($A89)^2&lt;0.001,($R$1-M$87)^2+($A89)^2&lt;0.001),"",($D$2/(4*PI()))*((SIN($Z$3)*(3*COS(ATAN2($L$1+M$87,$A89)-$Z$3)^2-1)+3*COS(ATAN2($L$1+M$87,$A89)-$Z$3)*SIN(ATAN2($L$1+M$87,$A89)-$Z$3)*COS($Z$3))*$L$2/(($L$1+M$87)^2+($A89)^2)^(3/2)-((3*COS(ATAN2($R$1-M$87,$A89))*SIN(ATAN2($R$1-M$87,$A89))))*$R$2/(($R$1-M$87)^2+($A89)^2)^(3/2)))</f>
        <v>1.4210854715202005E-21</v>
      </c>
      <c r="N89" s="8">
        <f t="shared" si="122"/>
        <v>-8.3735895400824776E-7</v>
      </c>
      <c r="O89" s="8">
        <f t="shared" si="122"/>
        <v>-1.3122177920622775E-6</v>
      </c>
      <c r="P89" s="8">
        <f t="shared" si="122"/>
        <v>-1.129785327951347E-6</v>
      </c>
      <c r="Q89" s="8">
        <f t="shared" si="122"/>
        <v>-1.3631087755200826E-7</v>
      </c>
      <c r="R89" s="8">
        <f t="shared" si="122"/>
        <v>1.618700307360922E-6</v>
      </c>
      <c r="S89" s="8">
        <f t="shared" si="122"/>
        <v>3.871042459675025E-6</v>
      </c>
      <c r="T89" s="8">
        <f t="shared" si="122"/>
        <v>6.2124167752454629E-6</v>
      </c>
      <c r="U89" s="8">
        <f t="shared" si="122"/>
        <v>8.2258612954588244E-6</v>
      </c>
      <c r="V89" s="8">
        <f t="shared" si="122"/>
        <v>9.618868762559635E-6</v>
      </c>
      <c r="W89" s="9">
        <f t="shared" si="122"/>
        <v>1.0287431469898162E-5</v>
      </c>
      <c r="X89" s="5">
        <v>1</v>
      </c>
      <c r="Y89" s="38">
        <f>IFERROR(AVERAGE(Z89:AT89),"")</f>
        <v>-7.9936057773011273E-16</v>
      </c>
      <c r="Z89" s="29">
        <f t="shared" ref="Z89:Z109" si="123">IFERROR(IF(C89="","",IF(AND(LOG(ABS(C89))&gt;-10,LOG(ABS(C89))&lt;10),(LOG(ABS(C89))+10)*C89/ABS(C89),"")),"")</f>
        <v>-5.0123069551613515</v>
      </c>
      <c r="AA89" s="30">
        <f t="shared" ref="AA89:AA109" si="124">IFERROR(IF(D89="","",IF(AND(LOG(ABS(D89))&gt;-10,LOG(ABS(D89))&lt;10),(LOG(ABS(D89))+10)*D89/ABS(D89),"")),"")</f>
        <v>-4.9831239993697993</v>
      </c>
      <c r="AB89" s="30">
        <f t="shared" ref="AB89:AB109" si="125">IFERROR(IF(E89="","",IF(AND(LOG(ABS(E89))&gt;-10,LOG(ABS(E89))&lt;10),(LOG(ABS(E89))+10)*E89/ABS(E89),"")),"")</f>
        <v>-4.9151813821577521</v>
      </c>
      <c r="AC89" s="30">
        <f t="shared" ref="AC89:AC109" si="126">IFERROR(IF(F89="","",IF(AND(LOG(ABS(F89))&gt;-10,LOG(ABS(F89))&lt;10),(LOG(ABS(F89))+10)*F89/ABS(F89),"")),"")</f>
        <v>-4.7932605837464184</v>
      </c>
      <c r="AD89" s="30">
        <f t="shared" ref="AD89:AD109" si="127">IFERROR(IF(G89="","",IF(AND(LOG(ABS(G89))&gt;-10,LOG(ABS(G89))&lt;10),(LOG(ABS(G89))+10)*G89/ABS(G89),"")),"")</f>
        <v>-4.5878279349204636</v>
      </c>
      <c r="AE89" s="30">
        <f t="shared" ref="AE89:AE109" si="128">IFERROR(IF(H89="","",IF(AND(LOG(ABS(H89))&gt;-10,LOG(ABS(H89))&lt;10),(LOG(ABS(H89))+10)*H89/ABS(H89),"")),"")</f>
        <v>-4.2091664491811889</v>
      </c>
      <c r="AF89" s="30">
        <f t="shared" ref="AF89:AF109" si="129">IFERROR(IF(I89="","",IF(AND(LOG(ABS(I89))&gt;-10,LOG(ABS(I89))&lt;10),(LOG(ABS(I89))+10)*I89/ABS(I89),"")),"")</f>
        <v>3.1345305137386958</v>
      </c>
      <c r="AG89" s="30">
        <f t="shared" ref="AG89:AG109" si="130">IFERROR(IF(J89="","",IF(AND(LOG(ABS(J89))&gt;-10,LOG(ABS(J89))&lt;10),(LOG(ABS(J89))+10)*J89/ABS(J89),"")),"")</f>
        <v>4.0529959304364711</v>
      </c>
      <c r="AH89" s="30">
        <f t="shared" ref="AH89:AH109" si="131">IFERROR(IF(K89="","",IF(AND(LOG(ABS(K89))&gt;-10,LOG(ABS(K89))&lt;10),(LOG(ABS(K89))+10)*K89/ABS(K89),"")),"")</f>
        <v>4.1180059219612026</v>
      </c>
      <c r="AI89" s="30">
        <f t="shared" ref="AI89:AI109" si="132">IFERROR(IF(L89="","",IF(AND(LOG(ABS(L89))&gt;-10,LOG(ABS(L89))&lt;10),(LOG(ABS(L89))+10)*L89/ABS(L89),"")),"")</f>
        <v>3.9229116686586085</v>
      </c>
      <c r="AJ89" s="30" t="str">
        <f t="shared" ref="AJ89:AJ109" si="133">IFERROR(IF(M89="","",IF(AND(LOG(ABS(M89))&gt;-10,LOG(ABS(M89))&lt;10),(LOG(ABS(M89))+10)*M89/ABS(M89),"")),"")</f>
        <v/>
      </c>
      <c r="AK89" s="30">
        <f t="shared" ref="AK89:AK109" si="134">IFERROR(IF(N89="","",IF(AND(LOG(ABS(N89))&gt;-10,LOG(ABS(N89))&lt;10),(LOG(ABS(N89))+10)*N89/ABS(N89),"")),"")</f>
        <v>-3.9229116686586067</v>
      </c>
      <c r="AL89" s="30">
        <f t="shared" ref="AL89:AL109" si="135">IFERROR(IF(O89="","",IF(AND(LOG(ABS(O89))&gt;-10,LOG(ABS(O89))&lt;10),(LOG(ABS(O89))+10)*O89/ABS(O89),"")),"")</f>
        <v>-4.1180059219612017</v>
      </c>
      <c r="AM89" s="30">
        <f t="shared" ref="AM89:AM109" si="136">IFERROR(IF(P89="","",IF(AND(LOG(ABS(P89))&gt;-10,LOG(ABS(P89))&lt;10),(LOG(ABS(P89))+10)*P89/ABS(P89),"")),"")</f>
        <v>-4.0529959304364711</v>
      </c>
      <c r="AN89" s="30">
        <f t="shared" ref="AN89:AN109" si="137">IFERROR(IF(Q89="","",IF(AND(LOG(ABS(Q89))&gt;-10,LOG(ABS(Q89))&lt;10),(LOG(ABS(Q89))+10)*Q89/ABS(Q89),"")),"")</f>
        <v>-3.1345305137387065</v>
      </c>
      <c r="AO89" s="30">
        <f t="shared" ref="AO89:AO109" si="138">IFERROR(IF(R89="","",IF(AND(LOG(ABS(R89))&gt;-10,LOG(ABS(R89))&lt;10),(LOG(ABS(R89))+10)*R89/ABS(R89),"")),"")</f>
        <v>4.2091664491811871</v>
      </c>
      <c r="AP89" s="30">
        <f t="shared" ref="AP89:AP109" si="139">IFERROR(IF(S89="","",IF(AND(LOG(ABS(S89))&gt;-10,LOG(ABS(S89))&lt;10),(LOG(ABS(S89))+10)*S89/ABS(S89),"")),"")</f>
        <v>4.5878279349204627</v>
      </c>
      <c r="AQ89" s="30">
        <f t="shared" ref="AQ89:AQ109" si="140">IFERROR(IF(T89="","",IF(AND(LOG(ABS(T89))&gt;-10,LOG(ABS(T89))&lt;10),(LOG(ABS(T89))+10)*T89/ABS(T89),"")),"")</f>
        <v>4.7932605837464184</v>
      </c>
      <c r="AR89" s="30">
        <f t="shared" ref="AR89:AR109" si="141">IFERROR(IF(U89="","",IF(AND(LOG(ABS(U89))&gt;-10,LOG(ABS(U89))&lt;10),(LOG(ABS(U89))+10)*U89/ABS(U89),"")),"")</f>
        <v>4.9151813821577521</v>
      </c>
      <c r="AS89" s="30">
        <f t="shared" ref="AS89:AS109" si="142">IFERROR(IF(V89="","",IF(AND(LOG(ABS(V89))&gt;-10,LOG(ABS(V89))&lt;10),(LOG(ABS(V89))+10)*V89/ABS(V89),"")),"")</f>
        <v>4.9831239993697984</v>
      </c>
      <c r="AT89" s="31">
        <f t="shared" ref="AT89:AT109" si="143">IFERROR(IF(W89="","",IF(AND(LOG(ABS(W89))&gt;-10,LOG(ABS(W89))&lt;10),(LOG(ABS(W89))+10)*W89/ABS(W89),"")),"")</f>
        <v>5.0123069551613515</v>
      </c>
    </row>
    <row r="90" spans="1:46" ht="23.25" customHeight="1" x14ac:dyDescent="0.3">
      <c r="A90" s="5">
        <v>0.9</v>
      </c>
      <c r="B90" s="2">
        <f t="shared" ref="B90:B109" si="144">IFERROR(AVERAGE(C90:W90),"")</f>
        <v>-1.4520564810073719E-21</v>
      </c>
      <c r="C90" s="10">
        <f t="shared" si="121"/>
        <v>-1.3726612572615859E-5</v>
      </c>
      <c r="D90" s="11">
        <f t="shared" si="121"/>
        <v>-1.3013511824876558E-5</v>
      </c>
      <c r="E90" s="11">
        <f t="shared" si="121"/>
        <v>-1.1066748292418874E-5</v>
      </c>
      <c r="F90" s="11">
        <f t="shared" si="121"/>
        <v>-7.9862117372956107E-6</v>
      </c>
      <c r="G90" s="11">
        <f t="shared" si="121"/>
        <v>-4.2666666666666642E-6</v>
      </c>
      <c r="H90" s="11">
        <f t="shared" si="121"/>
        <v>-6.8693268963149952E-7</v>
      </c>
      <c r="I90" s="11">
        <f t="shared" si="121"/>
        <v>1.9808800886847763E-6</v>
      </c>
      <c r="J90" s="11">
        <f t="shared" si="121"/>
        <v>3.2661644105762082E-6</v>
      </c>
      <c r="K90" s="11">
        <f t="shared" si="121"/>
        <v>3.1228567183327358E-6</v>
      </c>
      <c r="L90" s="11">
        <f t="shared" si="121"/>
        <v>1.861434278953391E-6</v>
      </c>
      <c r="M90" s="11">
        <f t="shared" si="122"/>
        <v>5.684341886080802E-21</v>
      </c>
      <c r="N90" s="11">
        <f t="shared" si="122"/>
        <v>-1.8614342789533922E-6</v>
      </c>
      <c r="O90" s="11">
        <f t="shared" si="122"/>
        <v>-3.1228567183327303E-6</v>
      </c>
      <c r="P90" s="11">
        <f t="shared" si="122"/>
        <v>-3.2661644105762094E-6</v>
      </c>
      <c r="Q90" s="11">
        <f t="shared" si="122"/>
        <v>-1.9808800886847844E-6</v>
      </c>
      <c r="R90" s="11">
        <f t="shared" si="122"/>
        <v>6.8693268963149031E-7</v>
      </c>
      <c r="S90" s="11">
        <f t="shared" si="122"/>
        <v>4.2666666666666566E-6</v>
      </c>
      <c r="T90" s="11">
        <f t="shared" si="122"/>
        <v>7.986211737295609E-6</v>
      </c>
      <c r="U90" s="11">
        <f t="shared" si="122"/>
        <v>1.1066748292418869E-5</v>
      </c>
      <c r="V90" s="11">
        <f t="shared" si="122"/>
        <v>1.3013511824876554E-5</v>
      </c>
      <c r="W90" s="12">
        <f t="shared" si="122"/>
        <v>1.3726612572615859E-5</v>
      </c>
      <c r="X90" s="5">
        <v>0.9</v>
      </c>
      <c r="Y90" s="38">
        <f t="shared" ref="Y90:Y109" si="145">IFERROR(AVERAGE(Z90:AT90),"")</f>
        <v>-3.5527136788005011E-16</v>
      </c>
      <c r="Z90" s="32">
        <f t="shared" si="123"/>
        <v>-5.1375633760911947</v>
      </c>
      <c r="AA90" s="33">
        <f t="shared" si="124"/>
        <v>-5.1143945110393876</v>
      </c>
      <c r="AB90" s="33">
        <f t="shared" si="125"/>
        <v>-5.0440200322509128</v>
      </c>
      <c r="AC90" s="33">
        <f t="shared" si="126"/>
        <v>-4.9023408203987735</v>
      </c>
      <c r="AD90" s="33">
        <f t="shared" si="127"/>
        <v>-4.6300887149282053</v>
      </c>
      <c r="AE90" s="33">
        <f t="shared" si="128"/>
        <v>-3.8369141839972958</v>
      </c>
      <c r="AF90" s="33">
        <f t="shared" si="129"/>
        <v>4.296858186594223</v>
      </c>
      <c r="AG90" s="33">
        <f t="shared" si="130"/>
        <v>4.5140380422527215</v>
      </c>
      <c r="AH90" s="33">
        <f t="shared" si="131"/>
        <v>4.4945520585609851</v>
      </c>
      <c r="AI90" s="33">
        <f t="shared" si="132"/>
        <v>4.2698477073329508</v>
      </c>
      <c r="AJ90" s="33" t="str">
        <f t="shared" si="133"/>
        <v/>
      </c>
      <c r="AK90" s="33">
        <f t="shared" si="134"/>
        <v>-4.2698477073329517</v>
      </c>
      <c r="AL90" s="33">
        <f t="shared" si="135"/>
        <v>-4.4945520585609842</v>
      </c>
      <c r="AM90" s="33">
        <f t="shared" si="136"/>
        <v>-4.5140380422527224</v>
      </c>
      <c r="AN90" s="33">
        <f t="shared" si="137"/>
        <v>-4.2968581865942248</v>
      </c>
      <c r="AO90" s="33">
        <f t="shared" si="138"/>
        <v>3.8369141839972896</v>
      </c>
      <c r="AP90" s="33">
        <f t="shared" si="139"/>
        <v>4.6300887149282053</v>
      </c>
      <c r="AQ90" s="33">
        <f t="shared" si="140"/>
        <v>4.9023408203987735</v>
      </c>
      <c r="AR90" s="33">
        <f t="shared" si="141"/>
        <v>5.0440200322509128</v>
      </c>
      <c r="AS90" s="33">
        <f t="shared" si="142"/>
        <v>5.1143945110393885</v>
      </c>
      <c r="AT90" s="34">
        <f t="shared" si="143"/>
        <v>5.1375633760911947</v>
      </c>
    </row>
    <row r="91" spans="1:46" ht="23.25" customHeight="1" x14ac:dyDescent="0.3">
      <c r="A91" s="5">
        <v>0.8</v>
      </c>
      <c r="B91" s="2">
        <f t="shared" si="144"/>
        <v>-3.2267921800163821E-21</v>
      </c>
      <c r="C91" s="10">
        <f t="shared" si="121"/>
        <v>-1.8866823560154475E-5</v>
      </c>
      <c r="D91" s="11">
        <f t="shared" si="121"/>
        <v>-1.8348869861433156E-5</v>
      </c>
      <c r="E91" s="11">
        <f t="shared" si="121"/>
        <v>-1.5670874271851204E-5</v>
      </c>
      <c r="F91" s="11">
        <f t="shared" si="121"/>
        <v>-1.0810758432132623E-5</v>
      </c>
      <c r="G91" s="11">
        <f t="shared" si="121"/>
        <v>-4.6156636150398084E-6</v>
      </c>
      <c r="H91" s="11">
        <f t="shared" si="121"/>
        <v>1.3745647394838289E-6</v>
      </c>
      <c r="I91" s="11">
        <f t="shared" si="121"/>
        <v>5.6204588559610827E-6</v>
      </c>
      <c r="J91" s="11">
        <f t="shared" si="121"/>
        <v>7.2817392195787837E-6</v>
      </c>
      <c r="K91" s="11">
        <f t="shared" si="121"/>
        <v>6.4125003412111089E-6</v>
      </c>
      <c r="L91" s="11">
        <f t="shared" si="121"/>
        <v>3.6816095539285813E-6</v>
      </c>
      <c r="M91" s="11">
        <f t="shared" si="122"/>
        <v>5.684341886080802E-21</v>
      </c>
      <c r="N91" s="11">
        <f t="shared" si="122"/>
        <v>-3.6816095539285788E-6</v>
      </c>
      <c r="O91" s="11">
        <f t="shared" si="122"/>
        <v>-6.4125003412111046E-6</v>
      </c>
      <c r="P91" s="11">
        <f t="shared" si="122"/>
        <v>-7.2817392195787939E-6</v>
      </c>
      <c r="Q91" s="11">
        <f t="shared" si="122"/>
        <v>-5.6204588559610903E-6</v>
      </c>
      <c r="R91" s="11">
        <f t="shared" si="122"/>
        <v>-1.3745647394838543E-6</v>
      </c>
      <c r="S91" s="11">
        <f t="shared" si="122"/>
        <v>4.6156636150397965E-6</v>
      </c>
      <c r="T91" s="11">
        <f t="shared" si="122"/>
        <v>1.0810758432132616E-5</v>
      </c>
      <c r="U91" s="11">
        <f t="shared" si="122"/>
        <v>1.5670874271851194E-5</v>
      </c>
      <c r="V91" s="11">
        <f t="shared" si="122"/>
        <v>1.8348869861433153E-5</v>
      </c>
      <c r="W91" s="12">
        <f t="shared" si="122"/>
        <v>1.8866823560154475E-5</v>
      </c>
      <c r="X91" s="5">
        <v>0.8</v>
      </c>
      <c r="Y91" s="38">
        <f t="shared" si="145"/>
        <v>-4.4408920985006262E-16</v>
      </c>
      <c r="Z91" s="32">
        <f t="shared" si="123"/>
        <v>-5.2756987880070909</v>
      </c>
      <c r="AA91" s="33">
        <f t="shared" si="124"/>
        <v>-5.2636093204650525</v>
      </c>
      <c r="AB91" s="33">
        <f t="shared" si="125"/>
        <v>-5.1950932262611262</v>
      </c>
      <c r="AC91" s="33">
        <f t="shared" si="126"/>
        <v>-5.0338561630870613</v>
      </c>
      <c r="AD91" s="33">
        <f t="shared" si="127"/>
        <v>-4.6642341503523266</v>
      </c>
      <c r="AE91" s="33">
        <f t="shared" si="128"/>
        <v>4.1381651991365418</v>
      </c>
      <c r="AF91" s="33">
        <f t="shared" si="129"/>
        <v>4.749771772949325</v>
      </c>
      <c r="AG91" s="33">
        <f t="shared" si="130"/>
        <v>4.8622351215182897</v>
      </c>
      <c r="AH91" s="33">
        <f t="shared" si="131"/>
        <v>4.8070274012288161</v>
      </c>
      <c r="AI91" s="33">
        <f t="shared" si="132"/>
        <v>4.5660377283381166</v>
      </c>
      <c r="AJ91" s="33" t="str">
        <f t="shared" si="133"/>
        <v/>
      </c>
      <c r="AK91" s="33">
        <f t="shared" si="134"/>
        <v>-4.5660377283381166</v>
      </c>
      <c r="AL91" s="33">
        <f t="shared" si="135"/>
        <v>-4.8070274012288152</v>
      </c>
      <c r="AM91" s="33">
        <f t="shared" si="136"/>
        <v>-4.8622351215182906</v>
      </c>
      <c r="AN91" s="33">
        <f t="shared" si="137"/>
        <v>-4.7497717729493258</v>
      </c>
      <c r="AO91" s="33">
        <f t="shared" si="138"/>
        <v>-4.1381651991365498</v>
      </c>
      <c r="AP91" s="33">
        <f t="shared" si="139"/>
        <v>4.6642341503523257</v>
      </c>
      <c r="AQ91" s="33">
        <f t="shared" si="140"/>
        <v>5.0338561630870613</v>
      </c>
      <c r="AR91" s="33">
        <f t="shared" si="141"/>
        <v>5.1950932262611262</v>
      </c>
      <c r="AS91" s="33">
        <f t="shared" si="142"/>
        <v>5.2636093204650525</v>
      </c>
      <c r="AT91" s="34">
        <f t="shared" si="143"/>
        <v>5.2756987880070909</v>
      </c>
    </row>
    <row r="92" spans="1:46" ht="23.25" customHeight="1" x14ac:dyDescent="0.3">
      <c r="A92" s="5">
        <v>0.70000000000000007</v>
      </c>
      <c r="B92" s="2">
        <f t="shared" si="144"/>
        <v>-1.4520564810073719E-21</v>
      </c>
      <c r="C92" s="10">
        <f t="shared" si="121"/>
        <v>-2.6728346654735369E-5</v>
      </c>
      <c r="D92" s="11">
        <f t="shared" si="121"/>
        <v>-2.7125425791462234E-5</v>
      </c>
      <c r="E92" s="11">
        <f t="shared" si="121"/>
        <v>-2.366726070810571E-5</v>
      </c>
      <c r="F92" s="11">
        <f t="shared" si="121"/>
        <v>-1.5770037198566936E-5</v>
      </c>
      <c r="G92" s="11">
        <f t="shared" si="121"/>
        <v>-4.8697567502126429E-6</v>
      </c>
      <c r="H92" s="11">
        <f t="shared" si="121"/>
        <v>5.748981729340822E-6</v>
      </c>
      <c r="I92" s="11">
        <f t="shared" si="121"/>
        <v>1.278892728973956E-5</v>
      </c>
      <c r="J92" s="11">
        <f t="shared" si="121"/>
        <v>1.478216286285935E-5</v>
      </c>
      <c r="K92" s="11">
        <f t="shared" si="121"/>
        <v>1.2283223458362587E-5</v>
      </c>
      <c r="L92" s="11">
        <f t="shared" si="121"/>
        <v>6.8284779329973253E-6</v>
      </c>
      <c r="M92" s="11">
        <f t="shared" si="122"/>
        <v>1.1368683772161604E-20</v>
      </c>
      <c r="N92" s="11">
        <f t="shared" si="122"/>
        <v>-6.8284779329973058E-6</v>
      </c>
      <c r="O92" s="11">
        <f t="shared" si="122"/>
        <v>-1.2283223458362554E-5</v>
      </c>
      <c r="P92" s="11">
        <f t="shared" si="122"/>
        <v>-1.4782162862859341E-5</v>
      </c>
      <c r="Q92" s="11">
        <f t="shared" si="122"/>
        <v>-1.2788927289739567E-5</v>
      </c>
      <c r="R92" s="11">
        <f t="shared" si="122"/>
        <v>-5.7489817293408406E-6</v>
      </c>
      <c r="S92" s="11">
        <f t="shared" si="122"/>
        <v>4.8697567502126268E-6</v>
      </c>
      <c r="T92" s="11">
        <f t="shared" si="122"/>
        <v>1.5770037198566926E-5</v>
      </c>
      <c r="U92" s="11">
        <f t="shared" si="122"/>
        <v>2.36672607081057E-5</v>
      </c>
      <c r="V92" s="11">
        <f t="shared" si="122"/>
        <v>2.7125425791462217E-5</v>
      </c>
      <c r="W92" s="12">
        <f t="shared" si="122"/>
        <v>2.6728346654735376E-5</v>
      </c>
      <c r="X92" s="5">
        <v>0.70000000000000007</v>
      </c>
      <c r="Y92" s="38">
        <f t="shared" si="145"/>
        <v>0</v>
      </c>
      <c r="Z92" s="32">
        <f t="shared" si="123"/>
        <v>-5.4269720952723377</v>
      </c>
      <c r="AA92" s="33">
        <f t="shared" si="124"/>
        <v>-5.4333765640890705</v>
      </c>
      <c r="AB92" s="33">
        <f t="shared" si="125"/>
        <v>-5.3741479948028461</v>
      </c>
      <c r="AC92" s="33">
        <f t="shared" si="126"/>
        <v>-5.1978327177495309</v>
      </c>
      <c r="AD92" s="33">
        <f t="shared" si="127"/>
        <v>-4.6875072682621086</v>
      </c>
      <c r="AE92" s="33">
        <f t="shared" si="128"/>
        <v>4.7595909284304465</v>
      </c>
      <c r="AF92" s="33">
        <f t="shared" si="129"/>
        <v>5.1068341182328005</v>
      </c>
      <c r="AG92" s="33">
        <f t="shared" si="130"/>
        <v>5.1697379828194956</v>
      </c>
      <c r="AH92" s="33">
        <f t="shared" si="131"/>
        <v>5.0893123526743018</v>
      </c>
      <c r="AI92" s="33">
        <f t="shared" si="132"/>
        <v>4.8343239102750744</v>
      </c>
      <c r="AJ92" s="33" t="str">
        <f t="shared" si="133"/>
        <v/>
      </c>
      <c r="AK92" s="33">
        <f t="shared" si="134"/>
        <v>-4.8343239102750735</v>
      </c>
      <c r="AL92" s="33">
        <f t="shared" si="135"/>
        <v>-5.0893123526743009</v>
      </c>
      <c r="AM92" s="33">
        <f t="shared" si="136"/>
        <v>-5.1697379828194956</v>
      </c>
      <c r="AN92" s="33">
        <f t="shared" si="137"/>
        <v>-5.1068341182328005</v>
      </c>
      <c r="AO92" s="33">
        <f t="shared" si="138"/>
        <v>-4.7595909284304483</v>
      </c>
      <c r="AP92" s="33">
        <f t="shared" si="139"/>
        <v>4.6875072682621077</v>
      </c>
      <c r="AQ92" s="33">
        <f t="shared" si="140"/>
        <v>5.19783271774953</v>
      </c>
      <c r="AR92" s="33">
        <f t="shared" si="141"/>
        <v>5.3741479948028452</v>
      </c>
      <c r="AS92" s="33">
        <f t="shared" si="142"/>
        <v>5.4333765640890697</v>
      </c>
      <c r="AT92" s="34">
        <f t="shared" si="143"/>
        <v>5.4269720952723377</v>
      </c>
    </row>
    <row r="93" spans="1:46" ht="23.25" customHeight="1" x14ac:dyDescent="0.3">
      <c r="A93" s="5">
        <v>0.60000000000000009</v>
      </c>
      <c r="B93" s="2">
        <f t="shared" si="144"/>
        <v>0</v>
      </c>
      <c r="C93" s="10">
        <f t="shared" si="121"/>
        <v>-3.8901984328021956E-5</v>
      </c>
      <c r="D93" s="11">
        <f t="shared" si="121"/>
        <v>-4.220568646717887E-5</v>
      </c>
      <c r="E93" s="11">
        <f t="shared" si="121"/>
        <v>-3.8649458869433833E-5</v>
      </c>
      <c r="F93" s="11">
        <f t="shared" si="121"/>
        <v>-2.5504584448106676E-5</v>
      </c>
      <c r="G93" s="11">
        <f t="shared" si="121"/>
        <v>-4.9690399499995228E-6</v>
      </c>
      <c r="H93" s="11">
        <f t="shared" si="121"/>
        <v>1.520478823718143E-5</v>
      </c>
      <c r="I93" s="11">
        <f t="shared" si="121"/>
        <v>2.7230644944830138E-5</v>
      </c>
      <c r="J93" s="11">
        <f t="shared" si="121"/>
        <v>2.8811487327309297E-5</v>
      </c>
      <c r="K93" s="11">
        <f t="shared" si="121"/>
        <v>2.252530892031851E-5</v>
      </c>
      <c r="L93" s="11">
        <f t="shared" si="121"/>
        <v>1.2052604255150664E-5</v>
      </c>
      <c r="M93" s="11">
        <f t="shared" si="122"/>
        <v>1.1368683772161604E-20</v>
      </c>
      <c r="N93" s="11">
        <f t="shared" si="122"/>
        <v>-1.2052604255150637E-5</v>
      </c>
      <c r="O93" s="11">
        <f t="shared" si="122"/>
        <v>-2.2525308920318497E-5</v>
      </c>
      <c r="P93" s="11">
        <f t="shared" si="122"/>
        <v>-2.8811487327309273E-5</v>
      </c>
      <c r="Q93" s="11">
        <f t="shared" si="122"/>
        <v>-2.7230644944830142E-5</v>
      </c>
      <c r="R93" s="11">
        <f t="shared" si="122"/>
        <v>-1.5204788237181479E-5</v>
      </c>
      <c r="S93" s="11">
        <f t="shared" si="122"/>
        <v>4.969039949999494E-6</v>
      </c>
      <c r="T93" s="11">
        <f t="shared" si="122"/>
        <v>2.5504584448106632E-5</v>
      </c>
      <c r="U93" s="11">
        <f t="shared" si="122"/>
        <v>3.8649458869433799E-5</v>
      </c>
      <c r="V93" s="11">
        <f t="shared" si="122"/>
        <v>4.2205686467178857E-5</v>
      </c>
      <c r="W93" s="12">
        <f t="shared" si="122"/>
        <v>3.8901984328021977E-5</v>
      </c>
      <c r="X93" s="5">
        <v>0.60000000000000009</v>
      </c>
      <c r="Y93" s="38">
        <f t="shared" si="145"/>
        <v>0</v>
      </c>
      <c r="Z93" s="32">
        <f t="shared" si="123"/>
        <v>-5.5899717545578609</v>
      </c>
      <c r="AA93" s="33">
        <f t="shared" si="124"/>
        <v>-5.6253709683773696</v>
      </c>
      <c r="AB93" s="33">
        <f t="shared" si="125"/>
        <v>-5.5871434177455717</v>
      </c>
      <c r="AC93" s="33">
        <f t="shared" si="126"/>
        <v>-5.4066182518678154</v>
      </c>
      <c r="AD93" s="33">
        <f t="shared" si="127"/>
        <v>-4.6962724883926645</v>
      </c>
      <c r="AE93" s="33">
        <f t="shared" si="128"/>
        <v>5.1819803759392755</v>
      </c>
      <c r="AF93" s="33">
        <f t="shared" si="129"/>
        <v>5.4350579275193205</v>
      </c>
      <c r="AG93" s="33">
        <f t="shared" si="130"/>
        <v>5.4595656783210371</v>
      </c>
      <c r="AH93" s="33">
        <f t="shared" si="131"/>
        <v>5.3526707557651827</v>
      </c>
      <c r="AI93" s="33">
        <f t="shared" si="132"/>
        <v>5.0810808968230239</v>
      </c>
      <c r="AJ93" s="33" t="str">
        <f t="shared" si="133"/>
        <v/>
      </c>
      <c r="AK93" s="33">
        <f t="shared" si="134"/>
        <v>-5.081080896823023</v>
      </c>
      <c r="AL93" s="33">
        <f t="shared" si="135"/>
        <v>-5.3526707557651827</v>
      </c>
      <c r="AM93" s="33">
        <f t="shared" si="136"/>
        <v>-5.4595656783210371</v>
      </c>
      <c r="AN93" s="33">
        <f t="shared" si="137"/>
        <v>-5.4350579275193205</v>
      </c>
      <c r="AO93" s="33">
        <f t="shared" si="138"/>
        <v>-5.1819803759392773</v>
      </c>
      <c r="AP93" s="33">
        <f t="shared" si="139"/>
        <v>4.6962724883926628</v>
      </c>
      <c r="AQ93" s="33">
        <f t="shared" si="140"/>
        <v>5.4066182518678154</v>
      </c>
      <c r="AR93" s="33">
        <f t="shared" si="141"/>
        <v>5.5871434177455708</v>
      </c>
      <c r="AS93" s="33">
        <f t="shared" si="142"/>
        <v>5.6253709683773696</v>
      </c>
      <c r="AT93" s="34">
        <f t="shared" si="143"/>
        <v>5.5899717545578618</v>
      </c>
    </row>
    <row r="94" spans="1:46" ht="23.25" customHeight="1" x14ac:dyDescent="0.3">
      <c r="A94" s="5">
        <v>0.50000000000000011</v>
      </c>
      <c r="B94" s="2">
        <f t="shared" si="144"/>
        <v>-8.3896596680425941E-21</v>
      </c>
      <c r="C94" s="10">
        <f t="shared" si="121"/>
        <v>-5.755636195669235E-5</v>
      </c>
      <c r="D94" s="11">
        <f t="shared" si="121"/>
        <v>-6.9036669771834166E-5</v>
      </c>
      <c r="E94" s="11">
        <f t="shared" si="121"/>
        <v>-6.9133173932986669E-5</v>
      </c>
      <c r="F94" s="11">
        <f t="shared" si="121"/>
        <v>-4.7236785509486896E-5</v>
      </c>
      <c r="G94" s="11">
        <f t="shared" si="121"/>
        <v>-4.8479233381722623E-6</v>
      </c>
      <c r="H94" s="11">
        <f t="shared" si="121"/>
        <v>3.7110674543729767E-5</v>
      </c>
      <c r="I94" s="11">
        <f t="shared" si="121"/>
        <v>5.7654404380331257E-5</v>
      </c>
      <c r="J94" s="11">
        <f t="shared" si="121"/>
        <v>5.5089876900102235E-5</v>
      </c>
      <c r="K94" s="11">
        <f t="shared" si="121"/>
        <v>3.9684616732177495E-5</v>
      </c>
      <c r="L94" s="11">
        <f t="shared" si="121"/>
        <v>2.0136410399131103E-5</v>
      </c>
      <c r="M94" s="11">
        <f t="shared" si="122"/>
        <v>1.7053025658242407E-20</v>
      </c>
      <c r="N94" s="11">
        <f t="shared" si="122"/>
        <v>-2.0136410399131045E-5</v>
      </c>
      <c r="O94" s="11">
        <f t="shared" si="122"/>
        <v>-3.9684616732177421E-5</v>
      </c>
      <c r="P94" s="11">
        <f t="shared" si="122"/>
        <v>-5.5089876900102208E-5</v>
      </c>
      <c r="Q94" s="11">
        <f t="shared" si="122"/>
        <v>-5.7654404380331304E-5</v>
      </c>
      <c r="R94" s="11">
        <f t="shared" si="122"/>
        <v>-3.7110674543729842E-5</v>
      </c>
      <c r="S94" s="11">
        <f t="shared" si="122"/>
        <v>4.8479233381721581E-6</v>
      </c>
      <c r="T94" s="11">
        <f t="shared" si="122"/>
        <v>4.7236785509486795E-5</v>
      </c>
      <c r="U94" s="11">
        <f t="shared" si="122"/>
        <v>6.9133173932986642E-5</v>
      </c>
      <c r="V94" s="11">
        <f t="shared" si="122"/>
        <v>6.9036669771834166E-5</v>
      </c>
      <c r="W94" s="12">
        <f t="shared" si="122"/>
        <v>5.755636195669235E-5</v>
      </c>
      <c r="X94" s="5">
        <v>0.50000000000000011</v>
      </c>
      <c r="Y94" s="38">
        <f t="shared" si="145"/>
        <v>-7.1054273576010023E-16</v>
      </c>
      <c r="Z94" s="32">
        <f t="shared" si="123"/>
        <v>-5.7600933350896817</v>
      </c>
      <c r="AA94" s="33">
        <f t="shared" si="124"/>
        <v>-5.839079833480632</v>
      </c>
      <c r="AB94" s="33">
        <f t="shared" si="125"/>
        <v>-5.8396864959818053</v>
      </c>
      <c r="AC94" s="33">
        <f t="shared" si="126"/>
        <v>-5.6742803359569001</v>
      </c>
      <c r="AD94" s="33">
        <f t="shared" si="127"/>
        <v>-4.6855557435691209</v>
      </c>
      <c r="AE94" s="33">
        <f t="shared" si="128"/>
        <v>5.569498848392362</v>
      </c>
      <c r="AF94" s="33">
        <f t="shared" si="129"/>
        <v>5.7608324898615981</v>
      </c>
      <c r="AG94" s="33">
        <f t="shared" si="130"/>
        <v>5.7410718019310263</v>
      </c>
      <c r="AH94" s="33">
        <f t="shared" si="131"/>
        <v>5.5986221903137174</v>
      </c>
      <c r="AI94" s="33">
        <f t="shared" si="132"/>
        <v>5.303982053963713</v>
      </c>
      <c r="AJ94" s="33" t="str">
        <f t="shared" si="133"/>
        <v/>
      </c>
      <c r="AK94" s="33">
        <f t="shared" si="134"/>
        <v>-5.3039820539637113</v>
      </c>
      <c r="AL94" s="33">
        <f t="shared" si="135"/>
        <v>-5.5986221903137166</v>
      </c>
      <c r="AM94" s="33">
        <f t="shared" si="136"/>
        <v>-5.7410718019310245</v>
      </c>
      <c r="AN94" s="33">
        <f t="shared" si="137"/>
        <v>-5.7608324898615981</v>
      </c>
      <c r="AO94" s="33">
        <f t="shared" si="138"/>
        <v>-5.5694988483923629</v>
      </c>
      <c r="AP94" s="33">
        <f t="shared" si="139"/>
        <v>4.6855557435691111</v>
      </c>
      <c r="AQ94" s="33">
        <f t="shared" si="140"/>
        <v>5.6742803359568992</v>
      </c>
      <c r="AR94" s="33">
        <f t="shared" si="141"/>
        <v>5.8396864959818053</v>
      </c>
      <c r="AS94" s="33">
        <f t="shared" si="142"/>
        <v>5.839079833480632</v>
      </c>
      <c r="AT94" s="34">
        <f t="shared" si="143"/>
        <v>5.7600933350896817</v>
      </c>
    </row>
    <row r="95" spans="1:46" ht="23.25" customHeight="1" x14ac:dyDescent="0.3">
      <c r="A95" s="5">
        <v>0.40000000000000013</v>
      </c>
      <c r="B95" s="2">
        <f t="shared" si="144"/>
        <v>0</v>
      </c>
      <c r="C95" s="10">
        <f t="shared" si="121"/>
        <v>-8.4437620200378526E-5</v>
      </c>
      <c r="D95" s="11">
        <f t="shared" si="121"/>
        <v>-1.1719631880911394E-4</v>
      </c>
      <c r="E95" s="11">
        <f t="shared" si="121"/>
        <v>-1.3673133732115364E-4</v>
      </c>
      <c r="F95" s="11">
        <f t="shared" si="121"/>
        <v>-1.0405799480303559E-4</v>
      </c>
      <c r="G95" s="11">
        <f t="shared" si="121"/>
        <v>-4.4469529596117535E-6</v>
      </c>
      <c r="H95" s="11">
        <f t="shared" si="121"/>
        <v>9.4698244718524206E-5</v>
      </c>
      <c r="I95" s="11">
        <f t="shared" si="121"/>
        <v>1.2588396547324595E-4</v>
      </c>
      <c r="J95" s="11">
        <f t="shared" si="121"/>
        <v>1.0354547923961828E-4</v>
      </c>
      <c r="K95" s="11">
        <f t="shared" si="121"/>
        <v>6.6093566089050099E-5</v>
      </c>
      <c r="L95" s="11">
        <f t="shared" si="121"/>
        <v>3.1083002827743513E-5</v>
      </c>
      <c r="M95" s="11">
        <f t="shared" si="122"/>
        <v>2.8421709430404012E-20</v>
      </c>
      <c r="N95" s="11">
        <f t="shared" si="122"/>
        <v>-3.1083002827743411E-5</v>
      </c>
      <c r="O95" s="11">
        <f t="shared" si="122"/>
        <v>-6.6093566089050004E-5</v>
      </c>
      <c r="P95" s="11">
        <f t="shared" si="122"/>
        <v>-1.0354547923961822E-4</v>
      </c>
      <c r="Q95" s="11">
        <f t="shared" si="122"/>
        <v>-1.2588396547324589E-4</v>
      </c>
      <c r="R95" s="11">
        <f t="shared" si="122"/>
        <v>-9.4698244718524288E-5</v>
      </c>
      <c r="S95" s="11">
        <f t="shared" si="122"/>
        <v>4.4469529596115486E-6</v>
      </c>
      <c r="T95" s="11">
        <f t="shared" si="122"/>
        <v>1.0405799480303548E-4</v>
      </c>
      <c r="U95" s="11">
        <f t="shared" si="122"/>
        <v>1.367313373211535E-4</v>
      </c>
      <c r="V95" s="11">
        <f t="shared" si="122"/>
        <v>1.1719631880911398E-4</v>
      </c>
      <c r="W95" s="12">
        <f t="shared" si="122"/>
        <v>8.4437620200378607E-5</v>
      </c>
      <c r="X95" s="5">
        <v>0.40000000000000013</v>
      </c>
      <c r="Y95" s="38">
        <f t="shared" si="145"/>
        <v>-7.1054273576010023E-16</v>
      </c>
      <c r="Z95" s="32">
        <f t="shared" si="123"/>
        <v>-5.9265359846023618</v>
      </c>
      <c r="AA95" s="33">
        <f t="shared" si="124"/>
        <v>-6.0689139705046262</v>
      </c>
      <c r="AB95" s="33">
        <f t="shared" si="125"/>
        <v>-6.1358680615023289</v>
      </c>
      <c r="AC95" s="33">
        <f t="shared" si="126"/>
        <v>-6.0172754527884695</v>
      </c>
      <c r="AD95" s="33">
        <f t="shared" si="127"/>
        <v>-4.648062535455435</v>
      </c>
      <c r="AE95" s="33">
        <f t="shared" si="128"/>
        <v>5.9763419292025981</v>
      </c>
      <c r="AF95" s="33">
        <f t="shared" si="129"/>
        <v>6.0999704151755907</v>
      </c>
      <c r="AG95" s="33">
        <f t="shared" si="130"/>
        <v>6.015131142494111</v>
      </c>
      <c r="AH95" s="33">
        <f t="shared" si="131"/>
        <v>5.8201591849316285</v>
      </c>
      <c r="AI95" s="33">
        <f t="shared" si="132"/>
        <v>5.4925229679320973</v>
      </c>
      <c r="AJ95" s="33" t="str">
        <f t="shared" si="133"/>
        <v/>
      </c>
      <c r="AK95" s="33">
        <f t="shared" si="134"/>
        <v>-5.4925229679320964</v>
      </c>
      <c r="AL95" s="33">
        <f t="shared" si="135"/>
        <v>-5.8201591849316276</v>
      </c>
      <c r="AM95" s="33">
        <f t="shared" si="136"/>
        <v>-6.015131142494111</v>
      </c>
      <c r="AN95" s="33">
        <f t="shared" si="137"/>
        <v>-6.0999704151755907</v>
      </c>
      <c r="AO95" s="33">
        <f t="shared" si="138"/>
        <v>-5.9763419292025981</v>
      </c>
      <c r="AP95" s="33">
        <f t="shared" si="139"/>
        <v>4.6480625354554146</v>
      </c>
      <c r="AQ95" s="33">
        <f t="shared" si="140"/>
        <v>6.0172754527884695</v>
      </c>
      <c r="AR95" s="33">
        <f t="shared" si="141"/>
        <v>6.1358680615023289</v>
      </c>
      <c r="AS95" s="33">
        <f t="shared" si="142"/>
        <v>6.0689139705046271</v>
      </c>
      <c r="AT95" s="34">
        <f t="shared" si="143"/>
        <v>5.9265359846023644</v>
      </c>
    </row>
    <row r="96" spans="1:46" ht="23.25" customHeight="1" x14ac:dyDescent="0.3">
      <c r="A96" s="5">
        <v>0.30000000000000016</v>
      </c>
      <c r="B96" s="2">
        <f t="shared" si="144"/>
        <v>-1.2261810284062253E-20</v>
      </c>
      <c r="C96" s="10">
        <f t="shared" si="121"/>
        <v>-1.164596439561992E-4</v>
      </c>
      <c r="D96" s="11">
        <f t="shared" si="121"/>
        <v>-1.980302871403968E-4</v>
      </c>
      <c r="E96" s="11">
        <f t="shared" si="121"/>
        <v>-2.974965157948373E-4</v>
      </c>
      <c r="F96" s="11">
        <f t="shared" si="121"/>
        <v>-2.8737279675048111E-4</v>
      </c>
      <c r="G96" s="11">
        <f t="shared" si="121"/>
        <v>-3.7298827379673748E-6</v>
      </c>
      <c r="H96" s="11">
        <f t="shared" si="121"/>
        <v>2.7946719391743792E-4</v>
      </c>
      <c r="I96" s="11">
        <f t="shared" si="121"/>
        <v>2.8814682237088859E-4</v>
      </c>
      <c r="J96" s="11">
        <f t="shared" si="121"/>
        <v>1.8587762479570187E-4</v>
      </c>
      <c r="K96" s="11">
        <f t="shared" si="121"/>
        <v>9.9386596738372326E-5</v>
      </c>
      <c r="L96" s="11">
        <f t="shared" si="121"/>
        <v>4.2169148316196336E-5</v>
      </c>
      <c r="M96" s="11">
        <f t="shared" si="122"/>
        <v>4.5474735088646416E-20</v>
      </c>
      <c r="N96" s="11">
        <f t="shared" si="122"/>
        <v>-4.2169148316196207E-5</v>
      </c>
      <c r="O96" s="11">
        <f t="shared" si="122"/>
        <v>-9.9386596738372149E-5</v>
      </c>
      <c r="P96" s="11">
        <f t="shared" si="122"/>
        <v>-1.8587762479570162E-4</v>
      </c>
      <c r="Q96" s="11">
        <f t="shared" si="122"/>
        <v>-2.8814682237088821E-4</v>
      </c>
      <c r="R96" s="11">
        <f t="shared" si="122"/>
        <v>-2.7946719391743819E-4</v>
      </c>
      <c r="S96" s="11">
        <f t="shared" si="122"/>
        <v>3.7298827379666374E-6</v>
      </c>
      <c r="T96" s="11">
        <f t="shared" si="122"/>
        <v>2.8737279675048057E-4</v>
      </c>
      <c r="U96" s="11">
        <f t="shared" si="122"/>
        <v>2.974965157948373E-4</v>
      </c>
      <c r="V96" s="11">
        <f t="shared" si="122"/>
        <v>1.9803028714039694E-4</v>
      </c>
      <c r="W96" s="12">
        <f t="shared" si="122"/>
        <v>1.1645964395619943E-4</v>
      </c>
      <c r="X96" s="5">
        <v>0.30000000000000016</v>
      </c>
      <c r="Y96" s="38">
        <f t="shared" si="145"/>
        <v>-4.3076653355456071E-15</v>
      </c>
      <c r="Z96" s="32">
        <f t="shared" si="123"/>
        <v>-6.0661754580363514</v>
      </c>
      <c r="AA96" s="33">
        <f t="shared" si="124"/>
        <v>-6.296731617190984</v>
      </c>
      <c r="AB96" s="33">
        <f t="shared" si="125"/>
        <v>-6.4734818837454533</v>
      </c>
      <c r="AC96" s="33">
        <f t="shared" si="126"/>
        <v>-6.4584456546113014</v>
      </c>
      <c r="AD96" s="33">
        <f t="shared" si="127"/>
        <v>-4.5716951784429449</v>
      </c>
      <c r="AE96" s="33">
        <f t="shared" si="128"/>
        <v>6.4463308342731063</v>
      </c>
      <c r="AF96" s="33">
        <f t="shared" si="129"/>
        <v>6.4596138346256939</v>
      </c>
      <c r="AG96" s="33">
        <f t="shared" si="130"/>
        <v>6.2692271142871911</v>
      </c>
      <c r="AH96" s="33">
        <f t="shared" si="131"/>
        <v>5.9973278194571336</v>
      </c>
      <c r="AI96" s="33">
        <f t="shared" si="132"/>
        <v>5.6249948297245753</v>
      </c>
      <c r="AJ96" s="33" t="str">
        <f t="shared" si="133"/>
        <v/>
      </c>
      <c r="AK96" s="33">
        <f t="shared" si="134"/>
        <v>-5.6249948297245735</v>
      </c>
      <c r="AL96" s="33">
        <f t="shared" si="135"/>
        <v>-5.9973278194571336</v>
      </c>
      <c r="AM96" s="33">
        <f t="shared" si="136"/>
        <v>-6.2692271142871894</v>
      </c>
      <c r="AN96" s="33">
        <f t="shared" si="137"/>
        <v>-6.4596138346256931</v>
      </c>
      <c r="AO96" s="33">
        <f t="shared" si="138"/>
        <v>-6.4463308342731072</v>
      </c>
      <c r="AP96" s="33">
        <f t="shared" si="139"/>
        <v>4.5716951784428588</v>
      </c>
      <c r="AQ96" s="33">
        <f t="shared" si="140"/>
        <v>6.4584456546113014</v>
      </c>
      <c r="AR96" s="33">
        <f t="shared" si="141"/>
        <v>6.4734818837454533</v>
      </c>
      <c r="AS96" s="33">
        <f t="shared" si="142"/>
        <v>6.296731617190984</v>
      </c>
      <c r="AT96" s="34">
        <f t="shared" si="143"/>
        <v>6.0661754580363523</v>
      </c>
    </row>
    <row r="97" spans="1:46" ht="23.25" customHeight="1" x14ac:dyDescent="0.3">
      <c r="A97" s="5">
        <v>0.20000000000000015</v>
      </c>
      <c r="B97" s="2">
        <f t="shared" si="144"/>
        <v>-2.4523620568124505E-20</v>
      </c>
      <c r="C97" s="10">
        <f t="shared" si="121"/>
        <v>-1.35044798658905E-4</v>
      </c>
      <c r="D97" s="11">
        <f t="shared" si="121"/>
        <v>-2.9653657776862279E-4</v>
      </c>
      <c r="E97" s="11">
        <f t="shared" si="121"/>
        <v>-6.6439753160287939E-4</v>
      </c>
      <c r="F97" s="11">
        <f t="shared" si="121"/>
        <v>-1.0752940619861253E-3</v>
      </c>
      <c r="G97" s="11">
        <f t="shared" si="121"/>
        <v>-2.7019555985173302E-6</v>
      </c>
      <c r="H97" s="11">
        <f t="shared" si="121"/>
        <v>1.0695345687451131E-3</v>
      </c>
      <c r="I97" s="11">
        <f t="shared" si="121"/>
        <v>6.5747299562593671E-4</v>
      </c>
      <c r="J97" s="11">
        <f t="shared" si="121"/>
        <v>2.8729572761015552E-4</v>
      </c>
      <c r="K97" s="11">
        <f t="shared" si="121"/>
        <v>1.2157572440934736E-4</v>
      </c>
      <c r="L97" s="11">
        <f t="shared" si="121"/>
        <v>4.5702836044600056E-5</v>
      </c>
      <c r="M97" s="11">
        <f t="shared" si="122"/>
        <v>5.1159076974727217E-20</v>
      </c>
      <c r="N97" s="11">
        <f t="shared" si="122"/>
        <v>-4.5702836044599948E-5</v>
      </c>
      <c r="O97" s="11">
        <f t="shared" si="122"/>
        <v>-1.2157572440934699E-4</v>
      </c>
      <c r="P97" s="11">
        <f t="shared" si="122"/>
        <v>-2.8729572761015471E-4</v>
      </c>
      <c r="Q97" s="11">
        <f t="shared" si="122"/>
        <v>-6.5747299562593563E-4</v>
      </c>
      <c r="R97" s="11">
        <f t="shared" si="122"/>
        <v>-1.0695345687451137E-3</v>
      </c>
      <c r="S97" s="11">
        <f t="shared" si="122"/>
        <v>2.7019555985131696E-6</v>
      </c>
      <c r="T97" s="11">
        <f t="shared" si="122"/>
        <v>1.0752940619861255E-3</v>
      </c>
      <c r="U97" s="11">
        <f t="shared" si="122"/>
        <v>6.643975316028807E-4</v>
      </c>
      <c r="V97" s="11">
        <f t="shared" si="122"/>
        <v>2.9653657776862322E-4</v>
      </c>
      <c r="W97" s="12">
        <f t="shared" si="122"/>
        <v>1.3504479865890517E-4</v>
      </c>
      <c r="X97" s="5">
        <v>0.20000000000000015</v>
      </c>
      <c r="Y97" s="38">
        <f t="shared" si="145"/>
        <v>-3.2951419370874647E-14</v>
      </c>
      <c r="Z97" s="32">
        <f t="shared" si="123"/>
        <v>-6.1304778617020164</v>
      </c>
      <c r="AA97" s="33">
        <f t="shared" si="124"/>
        <v>-6.4720782712021148</v>
      </c>
      <c r="AB97" s="33">
        <f t="shared" si="125"/>
        <v>-6.822428010273577</v>
      </c>
      <c r="AC97" s="33">
        <f t="shared" si="126"/>
        <v>-7.031527247538957</v>
      </c>
      <c r="AD97" s="33">
        <f t="shared" si="127"/>
        <v>-4.4316782079438379</v>
      </c>
      <c r="AE97" s="33">
        <f t="shared" si="128"/>
        <v>7.029194826095603</v>
      </c>
      <c r="AF97" s="33">
        <f t="shared" si="129"/>
        <v>6.8178779197602921</v>
      </c>
      <c r="AG97" s="33">
        <f t="shared" si="130"/>
        <v>6.4583291676239334</v>
      </c>
      <c r="AH97" s="33">
        <f t="shared" si="131"/>
        <v>6.0848468659930006</v>
      </c>
      <c r="AI97" s="33">
        <f t="shared" si="132"/>
        <v>5.659943150623552</v>
      </c>
      <c r="AJ97" s="33" t="str">
        <f t="shared" si="133"/>
        <v/>
      </c>
      <c r="AK97" s="33">
        <f t="shared" si="134"/>
        <v>-5.6599431506235511</v>
      </c>
      <c r="AL97" s="33">
        <f t="shared" si="135"/>
        <v>-6.0848468659929988</v>
      </c>
      <c r="AM97" s="33">
        <f t="shared" si="136"/>
        <v>-6.4583291676239325</v>
      </c>
      <c r="AN97" s="33">
        <f t="shared" si="137"/>
        <v>-6.8178779197602921</v>
      </c>
      <c r="AO97" s="33">
        <f t="shared" si="138"/>
        <v>-7.029194826095603</v>
      </c>
      <c r="AP97" s="33">
        <f t="shared" si="139"/>
        <v>4.4316782079431691</v>
      </c>
      <c r="AQ97" s="33">
        <f t="shared" si="140"/>
        <v>7.031527247538957</v>
      </c>
      <c r="AR97" s="33">
        <f t="shared" si="141"/>
        <v>6.8224280102735779</v>
      </c>
      <c r="AS97" s="33">
        <f t="shared" si="142"/>
        <v>6.4720782712021165</v>
      </c>
      <c r="AT97" s="34">
        <f t="shared" si="143"/>
        <v>6.1304778617020173</v>
      </c>
    </row>
    <row r="98" spans="1:46" ht="23.25" customHeight="1" x14ac:dyDescent="0.3">
      <c r="A98" s="5">
        <v>0.10000000000000014</v>
      </c>
      <c r="B98" s="2">
        <f t="shared" si="144"/>
        <v>-8.983389429165609E-19</v>
      </c>
      <c r="C98" s="10">
        <f t="shared" si="121"/>
        <v>-1.0116015762956019E-4</v>
      </c>
      <c r="D98" s="11">
        <f t="shared" si="121"/>
        <v>-2.8519104851797584E-4</v>
      </c>
      <c r="E98" s="11">
        <f t="shared" si="121"/>
        <v>-1.0740836813010867E-3</v>
      </c>
      <c r="F98" s="11">
        <f t="shared" si="121"/>
        <v>-5.3043358635553248E-3</v>
      </c>
      <c r="G98" s="11">
        <f t="shared" si="121"/>
        <v>-1.4219440070063152E-6</v>
      </c>
      <c r="H98" s="11">
        <f t="shared" si="121"/>
        <v>5.3012935492918641E-3</v>
      </c>
      <c r="I98" s="11">
        <f t="shared" si="121"/>
        <v>1.0703863361201727E-3</v>
      </c>
      <c r="J98" s="11">
        <f t="shared" si="121"/>
        <v>2.8017064794576008E-4</v>
      </c>
      <c r="K98" s="11">
        <f t="shared" si="121"/>
        <v>9.3661073853781512E-5</v>
      </c>
      <c r="L98" s="11">
        <f t="shared" si="121"/>
        <v>3.163749996767497E-5</v>
      </c>
      <c r="M98" s="11">
        <f t="shared" si="122"/>
        <v>2.2737367544323208E-20</v>
      </c>
      <c r="N98" s="11">
        <f t="shared" si="122"/>
        <v>-3.1637499967674848E-5</v>
      </c>
      <c r="O98" s="11">
        <f t="shared" si="122"/>
        <v>-9.3661073853781174E-5</v>
      </c>
      <c r="P98" s="11">
        <f t="shared" si="122"/>
        <v>-2.8017064794575922E-4</v>
      </c>
      <c r="Q98" s="11">
        <f t="shared" si="122"/>
        <v>-1.070386336120169E-3</v>
      </c>
      <c r="R98" s="11">
        <f t="shared" si="122"/>
        <v>-5.301293549291845E-3</v>
      </c>
      <c r="S98" s="11">
        <f t="shared" si="122"/>
        <v>1.4219440069397027E-6</v>
      </c>
      <c r="T98" s="11">
        <f t="shared" si="122"/>
        <v>5.3043358635553439E-3</v>
      </c>
      <c r="U98" s="11">
        <f t="shared" si="122"/>
        <v>1.0740836813010897E-3</v>
      </c>
      <c r="V98" s="11">
        <f t="shared" si="122"/>
        <v>2.8519104851797692E-4</v>
      </c>
      <c r="W98" s="12">
        <f t="shared" si="122"/>
        <v>1.0116015762956032E-4</v>
      </c>
      <c r="X98" s="5">
        <v>0.10000000000000014</v>
      </c>
      <c r="Y98" s="38">
        <f t="shared" si="145"/>
        <v>-1.0164313835048234E-12</v>
      </c>
      <c r="Z98" s="32">
        <f t="shared" si="123"/>
        <v>-6.0050094973982944</v>
      </c>
      <c r="AA98" s="33">
        <f t="shared" si="124"/>
        <v>-6.4551358899026248</v>
      </c>
      <c r="AB98" s="33">
        <f t="shared" si="125"/>
        <v>-7.0310381183389161</v>
      </c>
      <c r="AC98" s="33">
        <f t="shared" si="126"/>
        <v>-7.7246310152215099</v>
      </c>
      <c r="AD98" s="33">
        <f t="shared" si="127"/>
        <v>-4.1528824951792895</v>
      </c>
      <c r="AE98" s="33">
        <f t="shared" si="128"/>
        <v>7.7243818531432122</v>
      </c>
      <c r="AF98" s="33">
        <f t="shared" si="129"/>
        <v>7.0295405565284881</v>
      </c>
      <c r="AG98" s="33">
        <f t="shared" si="130"/>
        <v>6.4474226345082588</v>
      </c>
      <c r="AH98" s="33">
        <f t="shared" si="131"/>
        <v>5.9715591327979523</v>
      </c>
      <c r="AI98" s="33">
        <f t="shared" si="132"/>
        <v>5.5002021577225779</v>
      </c>
      <c r="AJ98" s="33" t="str">
        <f t="shared" si="133"/>
        <v/>
      </c>
      <c r="AK98" s="33">
        <f t="shared" si="134"/>
        <v>-5.500202157722577</v>
      </c>
      <c r="AL98" s="33">
        <f t="shared" si="135"/>
        <v>-5.9715591327979505</v>
      </c>
      <c r="AM98" s="33">
        <f t="shared" si="136"/>
        <v>-6.447422634508257</v>
      </c>
      <c r="AN98" s="33">
        <f t="shared" si="137"/>
        <v>-7.0295405565284863</v>
      </c>
      <c r="AO98" s="33">
        <f t="shared" si="138"/>
        <v>-7.7243818531432114</v>
      </c>
      <c r="AP98" s="33">
        <f t="shared" si="139"/>
        <v>4.152882495158944</v>
      </c>
      <c r="AQ98" s="33">
        <f t="shared" si="140"/>
        <v>7.7246310152215125</v>
      </c>
      <c r="AR98" s="33">
        <f t="shared" si="141"/>
        <v>7.0310381183389179</v>
      </c>
      <c r="AS98" s="33">
        <f t="shared" si="142"/>
        <v>6.4551358899026265</v>
      </c>
      <c r="AT98" s="34">
        <f t="shared" si="143"/>
        <v>6.0050094973982944</v>
      </c>
    </row>
    <row r="99" spans="1:46" ht="23.25" customHeight="1" x14ac:dyDescent="0.3">
      <c r="A99" s="5">
        <v>0</v>
      </c>
      <c r="B99" s="2">
        <f t="shared" si="144"/>
        <v>1.2448856383950389E-33</v>
      </c>
      <c r="C99" s="10">
        <f t="shared" ref="C99:L109" si="146">IF(OR(($L$1+C$87)^2+($A99)^2&lt;0.001,($R$1-C$87)^2+($A99)^2&lt;0.001),"",($D$2/(4*PI()))*((SIN($Z$3)*(3*COS(ATAN2($L$1+C$87,$A99)-$Z$3)^2-1)+3*COS(ATAN2($L$1+C$87,$A99)-$Z$3)*SIN(ATAN2($L$1+C$87,$A99)-$Z$3)*COS($Z$3))*$L$2/(($L$1+C$87)^2+($A99)^2)^(3/2)-((3*COS(ATAN2($R$1-C$87,$A99))*SIN(ATAN2($R$1-C$87,$A99))))*$R$2/(($R$1-C$87)^2+($A99)^2)^(3/2)))</f>
        <v>-5.7428833823841633E-20</v>
      </c>
      <c r="D99" s="11">
        <f t="shared" si="146"/>
        <v>-1.3612760610095795E-19</v>
      </c>
      <c r="E99" s="11">
        <f t="shared" si="146"/>
        <v>-4.5943067059073306E-19</v>
      </c>
      <c r="F99" s="11">
        <f t="shared" si="146"/>
        <v>-3.675445364725863E-18</v>
      </c>
      <c r="G99" s="11" t="str">
        <f t="shared" si="146"/>
        <v/>
      </c>
      <c r="H99" s="11">
        <f t="shared" si="146"/>
        <v>0</v>
      </c>
      <c r="I99" s="11">
        <f t="shared" si="146"/>
        <v>0</v>
      </c>
      <c r="J99" s="11">
        <f t="shared" si="146"/>
        <v>0</v>
      </c>
      <c r="K99" s="11">
        <f t="shared" si="146"/>
        <v>0</v>
      </c>
      <c r="L99" s="11">
        <f t="shared" si="146"/>
        <v>0</v>
      </c>
      <c r="M99" s="11">
        <f t="shared" ref="M99:W109" si="147">IF(OR(($L$1+M$87)^2+($A99)^2&lt;0.001,($R$1-M$87)^2+($A99)^2&lt;0.001),"",($D$2/(4*PI()))*((SIN($Z$3)*(3*COS(ATAN2($L$1+M$87,$A99)-$Z$3)^2-1)+3*COS(ATAN2($L$1+M$87,$A99)-$Z$3)*SIN(ATAN2($L$1+M$87,$A99)-$Z$3)*COS($Z$3))*$L$2/(($L$1+M$87)^2+($A99)^2)^(3/2)-((3*COS(ATAN2($R$1-M$87,$A99))*SIN(ATAN2($R$1-M$87,$A99))))*$R$2/(($R$1-M$87)^2+($A99)^2)^(3/2)))</f>
        <v>0</v>
      </c>
      <c r="N99" s="11">
        <f t="shared" si="147"/>
        <v>0</v>
      </c>
      <c r="O99" s="11">
        <f t="shared" si="147"/>
        <v>0</v>
      </c>
      <c r="P99" s="11">
        <f t="shared" si="147"/>
        <v>0</v>
      </c>
      <c r="Q99" s="11">
        <f t="shared" si="147"/>
        <v>0</v>
      </c>
      <c r="R99" s="11">
        <f t="shared" si="147"/>
        <v>0</v>
      </c>
      <c r="S99" s="11" t="str">
        <f t="shared" si="147"/>
        <v/>
      </c>
      <c r="T99" s="11">
        <f t="shared" si="147"/>
        <v>3.6754453647258853E-18</v>
      </c>
      <c r="U99" s="11">
        <f t="shared" si="147"/>
        <v>4.5943067059073431E-19</v>
      </c>
      <c r="V99" s="11">
        <f t="shared" si="147"/>
        <v>1.3612760610095823E-19</v>
      </c>
      <c r="W99" s="12">
        <f t="shared" si="147"/>
        <v>5.7428833823841705E-20</v>
      </c>
      <c r="X99" s="5">
        <v>0</v>
      </c>
      <c r="Y99" s="38" t="str">
        <f t="shared" si="145"/>
        <v/>
      </c>
      <c r="Z99" s="32" t="str">
        <f t="shared" si="123"/>
        <v/>
      </c>
      <c r="AA99" s="33" t="str">
        <f t="shared" si="124"/>
        <v/>
      </c>
      <c r="AB99" s="33" t="str">
        <f t="shared" si="125"/>
        <v/>
      </c>
      <c r="AC99" s="33" t="str">
        <f t="shared" si="126"/>
        <v/>
      </c>
      <c r="AD99" s="33" t="str">
        <f t="shared" si="127"/>
        <v/>
      </c>
      <c r="AE99" s="33" t="str">
        <f t="shared" si="128"/>
        <v/>
      </c>
      <c r="AF99" s="33" t="str">
        <f t="shared" si="129"/>
        <v/>
      </c>
      <c r="AG99" s="33" t="str">
        <f t="shared" si="130"/>
        <v/>
      </c>
      <c r="AH99" s="33" t="str">
        <f t="shared" si="131"/>
        <v/>
      </c>
      <c r="AI99" s="33" t="str">
        <f t="shared" si="132"/>
        <v/>
      </c>
      <c r="AJ99" s="33" t="str">
        <f t="shared" si="133"/>
        <v/>
      </c>
      <c r="AK99" s="33" t="str">
        <f t="shared" si="134"/>
        <v/>
      </c>
      <c r="AL99" s="33" t="str">
        <f t="shared" si="135"/>
        <v/>
      </c>
      <c r="AM99" s="33" t="str">
        <f t="shared" si="136"/>
        <v/>
      </c>
      <c r="AN99" s="33" t="str">
        <f t="shared" si="137"/>
        <v/>
      </c>
      <c r="AO99" s="33" t="str">
        <f t="shared" si="138"/>
        <v/>
      </c>
      <c r="AP99" s="33" t="str">
        <f t="shared" si="139"/>
        <v/>
      </c>
      <c r="AQ99" s="33" t="str">
        <f t="shared" si="140"/>
        <v/>
      </c>
      <c r="AR99" s="33" t="str">
        <f t="shared" si="141"/>
        <v/>
      </c>
      <c r="AS99" s="33" t="str">
        <f t="shared" si="142"/>
        <v/>
      </c>
      <c r="AT99" s="34" t="str">
        <f t="shared" si="143"/>
        <v/>
      </c>
    </row>
    <row r="100" spans="1:46" ht="23.25" customHeight="1" x14ac:dyDescent="0.3">
      <c r="A100" s="5">
        <v>-0.1</v>
      </c>
      <c r="B100" s="2">
        <f t="shared" si="144"/>
        <v>1.0906557568455373E-18</v>
      </c>
      <c r="C100" s="10">
        <f t="shared" si="146"/>
        <v>1.0116015762956001E-4</v>
      </c>
      <c r="D100" s="11">
        <f t="shared" si="146"/>
        <v>2.8519104851797568E-4</v>
      </c>
      <c r="E100" s="11">
        <f t="shared" si="146"/>
        <v>1.0740836813010863E-3</v>
      </c>
      <c r="F100" s="11">
        <f t="shared" si="146"/>
        <v>5.3043358635553395E-3</v>
      </c>
      <c r="G100" s="11">
        <f t="shared" si="146"/>
        <v>1.4219440070063135E-6</v>
      </c>
      <c r="H100" s="11">
        <f t="shared" si="146"/>
        <v>-5.3012935492918779E-3</v>
      </c>
      <c r="I100" s="11">
        <f t="shared" si="146"/>
        <v>-1.0703863361201729E-3</v>
      </c>
      <c r="J100" s="11">
        <f t="shared" si="146"/>
        <v>-2.8017064794575998E-4</v>
      </c>
      <c r="K100" s="11">
        <f t="shared" si="146"/>
        <v>-9.366107385378139E-5</v>
      </c>
      <c r="L100" s="11">
        <f t="shared" si="146"/>
        <v>-3.1637499967674915E-5</v>
      </c>
      <c r="M100" s="11">
        <f t="shared" si="147"/>
        <v>-2.2737367544323208E-20</v>
      </c>
      <c r="N100" s="11">
        <f t="shared" si="147"/>
        <v>3.1637499967674807E-5</v>
      </c>
      <c r="O100" s="11">
        <f t="shared" si="147"/>
        <v>9.3661073853781092E-5</v>
      </c>
      <c r="P100" s="11">
        <f t="shared" si="147"/>
        <v>2.8017064794575895E-4</v>
      </c>
      <c r="Q100" s="11">
        <f t="shared" si="147"/>
        <v>1.0703863361201684E-3</v>
      </c>
      <c r="R100" s="11">
        <f t="shared" si="147"/>
        <v>5.3012935492918589E-3</v>
      </c>
      <c r="S100" s="11">
        <f t="shared" si="147"/>
        <v>-1.4219440069397012E-6</v>
      </c>
      <c r="T100" s="11">
        <f t="shared" si="147"/>
        <v>-5.3043358635553543E-3</v>
      </c>
      <c r="U100" s="11">
        <f t="shared" si="147"/>
        <v>-1.0740836813010889E-3</v>
      </c>
      <c r="V100" s="11">
        <f t="shared" si="147"/>
        <v>-2.8519104851797649E-4</v>
      </c>
      <c r="W100" s="12">
        <f t="shared" si="147"/>
        <v>-1.0116015762956019E-4</v>
      </c>
      <c r="X100" s="5">
        <v>-0.1</v>
      </c>
      <c r="Y100" s="38">
        <f t="shared" si="145"/>
        <v>1.0164757924258084E-12</v>
      </c>
      <c r="Z100" s="32">
        <f t="shared" si="123"/>
        <v>6.0050094973982944</v>
      </c>
      <c r="AA100" s="33">
        <f t="shared" si="124"/>
        <v>6.4551358899026248</v>
      </c>
      <c r="AB100" s="33">
        <f t="shared" si="125"/>
        <v>7.0310381183389161</v>
      </c>
      <c r="AC100" s="33">
        <f t="shared" si="126"/>
        <v>7.7246310152215116</v>
      </c>
      <c r="AD100" s="33">
        <f t="shared" si="127"/>
        <v>4.1528824951792886</v>
      </c>
      <c r="AE100" s="33">
        <f t="shared" si="128"/>
        <v>-7.724381853143214</v>
      </c>
      <c r="AF100" s="33">
        <f t="shared" si="129"/>
        <v>-7.0295405565284881</v>
      </c>
      <c r="AG100" s="33">
        <f t="shared" si="130"/>
        <v>-6.4474226345082588</v>
      </c>
      <c r="AH100" s="33">
        <f t="shared" si="131"/>
        <v>-5.9715591327979523</v>
      </c>
      <c r="AI100" s="33">
        <f t="shared" si="132"/>
        <v>-5.5002021577225779</v>
      </c>
      <c r="AJ100" s="33" t="str">
        <f t="shared" si="133"/>
        <v/>
      </c>
      <c r="AK100" s="33">
        <f t="shared" si="134"/>
        <v>5.5002021577225761</v>
      </c>
      <c r="AL100" s="33">
        <f t="shared" si="135"/>
        <v>5.9715591327979505</v>
      </c>
      <c r="AM100" s="33">
        <f t="shared" si="136"/>
        <v>6.447422634508257</v>
      </c>
      <c r="AN100" s="33">
        <f t="shared" si="137"/>
        <v>7.0295405565284863</v>
      </c>
      <c r="AO100" s="33">
        <f t="shared" si="138"/>
        <v>7.7243818531432114</v>
      </c>
      <c r="AP100" s="33">
        <f t="shared" si="139"/>
        <v>-4.152882495158944</v>
      </c>
      <c r="AQ100" s="33">
        <f t="shared" si="140"/>
        <v>-7.7246310152215125</v>
      </c>
      <c r="AR100" s="33">
        <f t="shared" si="141"/>
        <v>-7.0310381183389179</v>
      </c>
      <c r="AS100" s="33">
        <f t="shared" si="142"/>
        <v>-6.4551358899026257</v>
      </c>
      <c r="AT100" s="34">
        <f t="shared" si="143"/>
        <v>-6.0050094973982944</v>
      </c>
    </row>
    <row r="101" spans="1:46" ht="23.25" customHeight="1" x14ac:dyDescent="0.3">
      <c r="A101" s="5">
        <v>-0.2</v>
      </c>
      <c r="B101" s="2">
        <f t="shared" si="144"/>
        <v>5.4210108624275222E-20</v>
      </c>
      <c r="C101" s="10">
        <f t="shared" si="146"/>
        <v>1.3504479865890498E-4</v>
      </c>
      <c r="D101" s="11">
        <f t="shared" si="146"/>
        <v>2.9653657776862295E-4</v>
      </c>
      <c r="E101" s="11">
        <f t="shared" si="146"/>
        <v>6.6439753160288037E-4</v>
      </c>
      <c r="F101" s="11">
        <f t="shared" si="146"/>
        <v>1.0752940619861279E-3</v>
      </c>
      <c r="G101" s="11">
        <f t="shared" si="146"/>
        <v>2.7019555985173277E-6</v>
      </c>
      <c r="H101" s="11">
        <f t="shared" si="146"/>
        <v>-1.0695345687451153E-3</v>
      </c>
      <c r="I101" s="11">
        <f t="shared" si="146"/>
        <v>-6.5747299562593747E-4</v>
      </c>
      <c r="J101" s="11">
        <f t="shared" si="146"/>
        <v>-2.8729572761015552E-4</v>
      </c>
      <c r="K101" s="11">
        <f t="shared" si="146"/>
        <v>-1.2157572440934738E-4</v>
      </c>
      <c r="L101" s="11">
        <f t="shared" si="146"/>
        <v>-4.5702836044600077E-5</v>
      </c>
      <c r="M101" s="11">
        <f t="shared" si="147"/>
        <v>-3.9790393202565615E-20</v>
      </c>
      <c r="N101" s="11">
        <f t="shared" si="147"/>
        <v>4.5702836044599921E-5</v>
      </c>
      <c r="O101" s="11">
        <f t="shared" si="147"/>
        <v>1.2157572440934702E-4</v>
      </c>
      <c r="P101" s="11">
        <f t="shared" si="147"/>
        <v>2.8729572761015493E-4</v>
      </c>
      <c r="Q101" s="11">
        <f t="shared" si="147"/>
        <v>6.5747299562593671E-4</v>
      </c>
      <c r="R101" s="11">
        <f t="shared" si="147"/>
        <v>1.069534568745115E-3</v>
      </c>
      <c r="S101" s="11">
        <f t="shared" si="147"/>
        <v>-2.7019555985131675E-6</v>
      </c>
      <c r="T101" s="11">
        <f t="shared" si="147"/>
        <v>-1.0752940619861272E-3</v>
      </c>
      <c r="U101" s="11">
        <f t="shared" si="147"/>
        <v>-6.6439753160288102E-4</v>
      </c>
      <c r="V101" s="11">
        <f t="shared" si="147"/>
        <v>-2.9653657776862349E-4</v>
      </c>
      <c r="W101" s="12">
        <f t="shared" si="147"/>
        <v>-1.3504479865890525E-4</v>
      </c>
      <c r="X101" s="5">
        <v>-0.2</v>
      </c>
      <c r="Y101" s="38">
        <f t="shared" si="145"/>
        <v>3.3306690738754696E-14</v>
      </c>
      <c r="Z101" s="32">
        <f t="shared" si="123"/>
        <v>6.1304778617020164</v>
      </c>
      <c r="AA101" s="33">
        <f t="shared" si="124"/>
        <v>6.4720782712021157</v>
      </c>
      <c r="AB101" s="33">
        <f t="shared" si="125"/>
        <v>6.8224280102735788</v>
      </c>
      <c r="AC101" s="33">
        <f t="shared" si="126"/>
        <v>7.0315272475389587</v>
      </c>
      <c r="AD101" s="33">
        <f t="shared" si="127"/>
        <v>4.4316782079438379</v>
      </c>
      <c r="AE101" s="33">
        <f t="shared" si="128"/>
        <v>-7.0291948260956039</v>
      </c>
      <c r="AF101" s="33">
        <f t="shared" si="129"/>
        <v>-6.8178779197602921</v>
      </c>
      <c r="AG101" s="33">
        <f t="shared" si="130"/>
        <v>-6.4583291676239334</v>
      </c>
      <c r="AH101" s="33">
        <f t="shared" si="131"/>
        <v>-6.0848468659930006</v>
      </c>
      <c r="AI101" s="33">
        <f t="shared" si="132"/>
        <v>-5.6599431506235511</v>
      </c>
      <c r="AJ101" s="33" t="str">
        <f t="shared" si="133"/>
        <v/>
      </c>
      <c r="AK101" s="33">
        <f t="shared" si="134"/>
        <v>5.6599431506235502</v>
      </c>
      <c r="AL101" s="33">
        <f t="shared" si="135"/>
        <v>6.0848468659929988</v>
      </c>
      <c r="AM101" s="33">
        <f t="shared" si="136"/>
        <v>6.4583291676239334</v>
      </c>
      <c r="AN101" s="33">
        <f t="shared" si="137"/>
        <v>6.8178779197602921</v>
      </c>
      <c r="AO101" s="33">
        <f t="shared" si="138"/>
        <v>7.0291948260956039</v>
      </c>
      <c r="AP101" s="33">
        <f t="shared" si="139"/>
        <v>-4.4316782079431691</v>
      </c>
      <c r="AQ101" s="33">
        <f t="shared" si="140"/>
        <v>-7.0315272475389587</v>
      </c>
      <c r="AR101" s="33">
        <f t="shared" si="141"/>
        <v>-6.8224280102735779</v>
      </c>
      <c r="AS101" s="33">
        <f t="shared" si="142"/>
        <v>-6.4720782712021165</v>
      </c>
      <c r="AT101" s="34">
        <f t="shared" si="143"/>
        <v>-6.1304778617020173</v>
      </c>
    </row>
    <row r="102" spans="1:46" ht="23.25" customHeight="1" x14ac:dyDescent="0.3">
      <c r="A102" s="5">
        <v>-0.30000000000000004</v>
      </c>
      <c r="B102" s="2">
        <f t="shared" si="144"/>
        <v>1.2907168720065528E-20</v>
      </c>
      <c r="C102" s="10">
        <f t="shared" si="146"/>
        <v>1.1645964395619925E-4</v>
      </c>
      <c r="D102" s="11">
        <f t="shared" si="146"/>
        <v>1.9803028714039688E-4</v>
      </c>
      <c r="E102" s="11">
        <f t="shared" si="146"/>
        <v>2.9749651579483752E-4</v>
      </c>
      <c r="F102" s="11">
        <f t="shared" si="146"/>
        <v>2.8737279675048155E-4</v>
      </c>
      <c r="G102" s="11">
        <f t="shared" si="146"/>
        <v>3.7298827379673726E-6</v>
      </c>
      <c r="H102" s="11">
        <f t="shared" si="146"/>
        <v>-2.7946719391743835E-4</v>
      </c>
      <c r="I102" s="11">
        <f t="shared" si="146"/>
        <v>-2.8814682237088881E-4</v>
      </c>
      <c r="J102" s="11">
        <f t="shared" si="146"/>
        <v>-1.8587762479570197E-4</v>
      </c>
      <c r="K102" s="11">
        <f t="shared" si="146"/>
        <v>-9.9386596738372366E-5</v>
      </c>
      <c r="L102" s="11">
        <f t="shared" si="146"/>
        <v>-4.2169148316196315E-5</v>
      </c>
      <c r="M102" s="11">
        <f t="shared" si="147"/>
        <v>-3.9790393202565615E-20</v>
      </c>
      <c r="N102" s="11">
        <f t="shared" si="147"/>
        <v>4.2169148316196234E-5</v>
      </c>
      <c r="O102" s="11">
        <f t="shared" si="147"/>
        <v>9.9386596738372109E-5</v>
      </c>
      <c r="P102" s="11">
        <f t="shared" si="147"/>
        <v>1.8587762479570165E-4</v>
      </c>
      <c r="Q102" s="11">
        <f t="shared" si="147"/>
        <v>2.8814682237088881E-4</v>
      </c>
      <c r="R102" s="11">
        <f t="shared" si="147"/>
        <v>2.7946719391743841E-4</v>
      </c>
      <c r="S102" s="11">
        <f t="shared" si="147"/>
        <v>-3.7298827379666366E-6</v>
      </c>
      <c r="T102" s="11">
        <f t="shared" si="147"/>
        <v>-2.8737279675048095E-4</v>
      </c>
      <c r="U102" s="11">
        <f t="shared" si="147"/>
        <v>-2.9749651579483757E-4</v>
      </c>
      <c r="V102" s="11">
        <f t="shared" si="147"/>
        <v>-1.9803028714039715E-4</v>
      </c>
      <c r="W102" s="12">
        <f t="shared" si="147"/>
        <v>-1.1645964395619936E-4</v>
      </c>
      <c r="X102" s="5">
        <v>-0.30000000000000004</v>
      </c>
      <c r="Y102" s="38">
        <f t="shared" si="145"/>
        <v>4.2188474935755949E-15</v>
      </c>
      <c r="Z102" s="32">
        <f t="shared" si="123"/>
        <v>6.0661754580363514</v>
      </c>
      <c r="AA102" s="33">
        <f t="shared" si="124"/>
        <v>6.296731617190984</v>
      </c>
      <c r="AB102" s="33">
        <f t="shared" si="125"/>
        <v>6.4734818837454533</v>
      </c>
      <c r="AC102" s="33">
        <f t="shared" si="126"/>
        <v>6.4584456546113032</v>
      </c>
      <c r="AD102" s="33">
        <f t="shared" si="127"/>
        <v>4.5716951784429449</v>
      </c>
      <c r="AE102" s="33">
        <f t="shared" si="128"/>
        <v>-6.4463308342731072</v>
      </c>
      <c r="AF102" s="33">
        <f t="shared" si="129"/>
        <v>-6.4596138346256939</v>
      </c>
      <c r="AG102" s="33">
        <f t="shared" si="130"/>
        <v>-6.2692271142871903</v>
      </c>
      <c r="AH102" s="33">
        <f t="shared" si="131"/>
        <v>-5.9973278194571344</v>
      </c>
      <c r="AI102" s="33">
        <f t="shared" si="132"/>
        <v>-5.6249948297245753</v>
      </c>
      <c r="AJ102" s="33" t="str">
        <f t="shared" si="133"/>
        <v/>
      </c>
      <c r="AK102" s="33">
        <f t="shared" si="134"/>
        <v>5.6249948297245744</v>
      </c>
      <c r="AL102" s="33">
        <f t="shared" si="135"/>
        <v>5.9973278194571327</v>
      </c>
      <c r="AM102" s="33">
        <f t="shared" si="136"/>
        <v>6.2692271142871903</v>
      </c>
      <c r="AN102" s="33">
        <f t="shared" si="137"/>
        <v>6.4596138346256939</v>
      </c>
      <c r="AO102" s="33">
        <f t="shared" si="138"/>
        <v>6.4463308342731072</v>
      </c>
      <c r="AP102" s="33">
        <f t="shared" si="139"/>
        <v>-4.5716951784428588</v>
      </c>
      <c r="AQ102" s="33">
        <f t="shared" si="140"/>
        <v>-6.4584456546113014</v>
      </c>
      <c r="AR102" s="33">
        <f t="shared" si="141"/>
        <v>-6.4734818837454533</v>
      </c>
      <c r="AS102" s="33">
        <f t="shared" si="142"/>
        <v>-6.2967316171909857</v>
      </c>
      <c r="AT102" s="34">
        <f t="shared" si="143"/>
        <v>-6.0661754580363523</v>
      </c>
    </row>
    <row r="103" spans="1:46" ht="23.25" customHeight="1" x14ac:dyDescent="0.3">
      <c r="A103" s="5">
        <v>-0.4</v>
      </c>
      <c r="B103" s="2">
        <f t="shared" si="144"/>
        <v>0</v>
      </c>
      <c r="C103" s="10">
        <f t="shared" si="146"/>
        <v>8.4437620200378594E-5</v>
      </c>
      <c r="D103" s="11">
        <f t="shared" si="146"/>
        <v>1.1719631880911398E-4</v>
      </c>
      <c r="E103" s="11">
        <f t="shared" si="146"/>
        <v>1.3673133732115366E-4</v>
      </c>
      <c r="F103" s="11">
        <f t="shared" si="146"/>
        <v>1.0405799480303565E-4</v>
      </c>
      <c r="G103" s="11">
        <f t="shared" si="146"/>
        <v>4.4469529596117518E-6</v>
      </c>
      <c r="H103" s="11">
        <f t="shared" si="146"/>
        <v>-9.4698244718524247E-5</v>
      </c>
      <c r="I103" s="11">
        <f t="shared" si="146"/>
        <v>-1.25883965473246E-4</v>
      </c>
      <c r="J103" s="11">
        <f t="shared" si="146"/>
        <v>-1.0354547923961835E-4</v>
      </c>
      <c r="K103" s="11">
        <f t="shared" si="146"/>
        <v>-6.609356608905018E-5</v>
      </c>
      <c r="L103" s="11">
        <f t="shared" si="146"/>
        <v>-3.1083002827743513E-5</v>
      </c>
      <c r="M103" s="11">
        <f t="shared" si="147"/>
        <v>-2.2737367544323208E-20</v>
      </c>
      <c r="N103" s="11">
        <f t="shared" si="147"/>
        <v>3.1083002827743424E-5</v>
      </c>
      <c r="O103" s="11">
        <f t="shared" si="147"/>
        <v>6.6093566089050031E-5</v>
      </c>
      <c r="P103" s="11">
        <f t="shared" si="147"/>
        <v>1.0354547923961826E-4</v>
      </c>
      <c r="Q103" s="11">
        <f t="shared" si="147"/>
        <v>1.2588396547324603E-4</v>
      </c>
      <c r="R103" s="11">
        <f t="shared" si="147"/>
        <v>9.4698244718524491E-5</v>
      </c>
      <c r="S103" s="11">
        <f t="shared" si="147"/>
        <v>-4.4469529596115477E-6</v>
      </c>
      <c r="T103" s="11">
        <f t="shared" si="147"/>
        <v>-1.0405799480303552E-4</v>
      </c>
      <c r="U103" s="11">
        <f t="shared" si="147"/>
        <v>-1.3673133732115364E-4</v>
      </c>
      <c r="V103" s="11">
        <f t="shared" si="147"/>
        <v>-1.171963188091141E-4</v>
      </c>
      <c r="W103" s="12">
        <f t="shared" si="147"/>
        <v>-8.4437620200378635E-5</v>
      </c>
      <c r="X103" s="5">
        <v>-0.4</v>
      </c>
      <c r="Y103" s="38">
        <f t="shared" si="145"/>
        <v>7.9936057773011273E-16</v>
      </c>
      <c r="Z103" s="32">
        <f t="shared" si="123"/>
        <v>5.9265359846023635</v>
      </c>
      <c r="AA103" s="33">
        <f t="shared" si="124"/>
        <v>6.0689139705046271</v>
      </c>
      <c r="AB103" s="33">
        <f t="shared" si="125"/>
        <v>6.1358680615023289</v>
      </c>
      <c r="AC103" s="33">
        <f t="shared" si="126"/>
        <v>6.0172754527884686</v>
      </c>
      <c r="AD103" s="33">
        <f t="shared" si="127"/>
        <v>4.648062535455435</v>
      </c>
      <c r="AE103" s="33">
        <f t="shared" si="128"/>
        <v>-5.9763419292025972</v>
      </c>
      <c r="AF103" s="33">
        <f t="shared" si="129"/>
        <v>-6.0999704151755907</v>
      </c>
      <c r="AG103" s="33">
        <f t="shared" si="130"/>
        <v>-6.015131142494111</v>
      </c>
      <c r="AH103" s="33">
        <f t="shared" si="131"/>
        <v>-5.8201591849316294</v>
      </c>
      <c r="AI103" s="33">
        <f t="shared" si="132"/>
        <v>-5.4925229679320973</v>
      </c>
      <c r="AJ103" s="33" t="str">
        <f t="shared" si="133"/>
        <v/>
      </c>
      <c r="AK103" s="33">
        <f t="shared" si="134"/>
        <v>5.4925229679320964</v>
      </c>
      <c r="AL103" s="33">
        <f t="shared" si="135"/>
        <v>5.8201591849316285</v>
      </c>
      <c r="AM103" s="33">
        <f t="shared" si="136"/>
        <v>6.015131142494111</v>
      </c>
      <c r="AN103" s="33">
        <f t="shared" si="137"/>
        <v>6.0999704151755907</v>
      </c>
      <c r="AO103" s="33">
        <f t="shared" si="138"/>
        <v>5.976341929202599</v>
      </c>
      <c r="AP103" s="33">
        <f t="shared" si="139"/>
        <v>-4.6480625354554146</v>
      </c>
      <c r="AQ103" s="33">
        <f t="shared" si="140"/>
        <v>-6.0172754527884695</v>
      </c>
      <c r="AR103" s="33">
        <f t="shared" si="141"/>
        <v>-6.1358680615023289</v>
      </c>
      <c r="AS103" s="33">
        <f t="shared" si="142"/>
        <v>-6.0689139705046262</v>
      </c>
      <c r="AT103" s="34">
        <f t="shared" si="143"/>
        <v>-5.9265359846023635</v>
      </c>
    </row>
    <row r="104" spans="1:46" ht="23.25" customHeight="1" x14ac:dyDescent="0.3">
      <c r="A104" s="5">
        <v>-0.5</v>
      </c>
      <c r="B104" s="2">
        <f t="shared" si="144"/>
        <v>8.3896596680425941E-21</v>
      </c>
      <c r="C104" s="10">
        <f t="shared" si="146"/>
        <v>5.7556361956692357E-5</v>
      </c>
      <c r="D104" s="11">
        <f t="shared" si="146"/>
        <v>6.9036669771834166E-5</v>
      </c>
      <c r="E104" s="11">
        <f t="shared" si="146"/>
        <v>6.9133173932986724E-5</v>
      </c>
      <c r="F104" s="11">
        <f t="shared" si="146"/>
        <v>4.723678550948691E-5</v>
      </c>
      <c r="G104" s="11">
        <f t="shared" si="146"/>
        <v>4.8479233381722623E-6</v>
      </c>
      <c r="H104" s="11">
        <f t="shared" si="146"/>
        <v>-3.7110674543729787E-5</v>
      </c>
      <c r="I104" s="11">
        <f t="shared" si="146"/>
        <v>-5.7654404380331318E-5</v>
      </c>
      <c r="J104" s="11">
        <f t="shared" si="146"/>
        <v>-5.5089876900102255E-5</v>
      </c>
      <c r="K104" s="11">
        <f t="shared" si="146"/>
        <v>-3.9684616732177509E-5</v>
      </c>
      <c r="L104" s="11">
        <f t="shared" si="146"/>
        <v>-2.01364103991311E-5</v>
      </c>
      <c r="M104" s="11">
        <f t="shared" si="147"/>
        <v>-2.2737367544323208E-20</v>
      </c>
      <c r="N104" s="11">
        <f t="shared" si="147"/>
        <v>2.0136410399131049E-5</v>
      </c>
      <c r="O104" s="11">
        <f t="shared" si="147"/>
        <v>3.9684616732177455E-5</v>
      </c>
      <c r="P104" s="11">
        <f t="shared" si="147"/>
        <v>5.5089876900102269E-5</v>
      </c>
      <c r="Q104" s="11">
        <f t="shared" si="147"/>
        <v>5.7654404380331331E-5</v>
      </c>
      <c r="R104" s="11">
        <f t="shared" si="147"/>
        <v>3.7110674543729862E-5</v>
      </c>
      <c r="S104" s="11">
        <f t="shared" si="147"/>
        <v>-4.8479233381721581E-6</v>
      </c>
      <c r="T104" s="11">
        <f t="shared" si="147"/>
        <v>-4.7236785509486828E-5</v>
      </c>
      <c r="U104" s="11">
        <f t="shared" si="147"/>
        <v>-6.9133173932986669E-5</v>
      </c>
      <c r="V104" s="11">
        <f t="shared" si="147"/>
        <v>-6.9036669771834207E-5</v>
      </c>
      <c r="W104" s="12">
        <f t="shared" si="147"/>
        <v>-5.7556361956692391E-5</v>
      </c>
      <c r="X104" s="5">
        <v>-0.5</v>
      </c>
      <c r="Y104" s="38">
        <f t="shared" si="145"/>
        <v>7.1054273576010023E-16</v>
      </c>
      <c r="Z104" s="32">
        <f t="shared" si="123"/>
        <v>5.7600933350896817</v>
      </c>
      <c r="AA104" s="33">
        <f t="shared" si="124"/>
        <v>5.839079833480632</v>
      </c>
      <c r="AB104" s="33">
        <f t="shared" si="125"/>
        <v>5.8396864959818062</v>
      </c>
      <c r="AC104" s="33">
        <f t="shared" si="126"/>
        <v>5.674280335956901</v>
      </c>
      <c r="AD104" s="33">
        <f t="shared" si="127"/>
        <v>4.6855557435691209</v>
      </c>
      <c r="AE104" s="33">
        <f t="shared" si="128"/>
        <v>-5.569498848392362</v>
      </c>
      <c r="AF104" s="33">
        <f t="shared" si="129"/>
        <v>-5.7608324898615981</v>
      </c>
      <c r="AG104" s="33">
        <f t="shared" si="130"/>
        <v>-5.7410718019310263</v>
      </c>
      <c r="AH104" s="33">
        <f t="shared" si="131"/>
        <v>-5.5986221903137174</v>
      </c>
      <c r="AI104" s="33">
        <f t="shared" si="132"/>
        <v>-5.303982053963713</v>
      </c>
      <c r="AJ104" s="33" t="str">
        <f t="shared" si="133"/>
        <v/>
      </c>
      <c r="AK104" s="33">
        <f t="shared" si="134"/>
        <v>5.3039820539637113</v>
      </c>
      <c r="AL104" s="33">
        <f t="shared" si="135"/>
        <v>5.5986221903137166</v>
      </c>
      <c r="AM104" s="33">
        <f t="shared" si="136"/>
        <v>5.7410718019310263</v>
      </c>
      <c r="AN104" s="33">
        <f t="shared" si="137"/>
        <v>5.7608324898615981</v>
      </c>
      <c r="AO104" s="33">
        <f t="shared" si="138"/>
        <v>5.5694988483923629</v>
      </c>
      <c r="AP104" s="33">
        <f t="shared" si="139"/>
        <v>-4.6855557435691111</v>
      </c>
      <c r="AQ104" s="33">
        <f t="shared" si="140"/>
        <v>-5.6742803359569001</v>
      </c>
      <c r="AR104" s="33">
        <f t="shared" si="141"/>
        <v>-5.8396864959818053</v>
      </c>
      <c r="AS104" s="33">
        <f t="shared" si="142"/>
        <v>-5.839079833480632</v>
      </c>
      <c r="AT104" s="34">
        <f t="shared" si="143"/>
        <v>-5.7600933350896817</v>
      </c>
    </row>
    <row r="105" spans="1:46" ht="23.25" customHeight="1" x14ac:dyDescent="0.3">
      <c r="A105" s="5">
        <v>-0.6</v>
      </c>
      <c r="B105" s="2">
        <f t="shared" si="144"/>
        <v>0</v>
      </c>
      <c r="C105" s="10">
        <f t="shared" si="146"/>
        <v>3.890198432802197E-5</v>
      </c>
      <c r="D105" s="11">
        <f t="shared" si="146"/>
        <v>4.2205686467178884E-5</v>
      </c>
      <c r="E105" s="11">
        <f t="shared" si="146"/>
        <v>3.8649458869433847E-5</v>
      </c>
      <c r="F105" s="11">
        <f t="shared" si="146"/>
        <v>2.5504584448106683E-5</v>
      </c>
      <c r="G105" s="11">
        <f t="shared" si="146"/>
        <v>4.9690399499995236E-6</v>
      </c>
      <c r="H105" s="11">
        <f t="shared" si="146"/>
        <v>-1.5204788237181437E-5</v>
      </c>
      <c r="I105" s="11">
        <f t="shared" si="146"/>
        <v>-2.7230644944830148E-5</v>
      </c>
      <c r="J105" s="11">
        <f t="shared" si="146"/>
        <v>-2.8811487327309301E-5</v>
      </c>
      <c r="K105" s="11">
        <f t="shared" si="146"/>
        <v>-2.252530892031852E-5</v>
      </c>
      <c r="L105" s="11">
        <f t="shared" si="146"/>
        <v>-1.2052604255150682E-5</v>
      </c>
      <c r="M105" s="11">
        <f t="shared" si="147"/>
        <v>-1.1368683772161604E-20</v>
      </c>
      <c r="N105" s="11">
        <f t="shared" si="147"/>
        <v>1.2052604255150642E-5</v>
      </c>
      <c r="O105" s="11">
        <f t="shared" si="147"/>
        <v>2.2525308920318493E-5</v>
      </c>
      <c r="P105" s="11">
        <f t="shared" si="147"/>
        <v>2.8811487327309297E-5</v>
      </c>
      <c r="Q105" s="11">
        <f t="shared" si="147"/>
        <v>2.7230644944830159E-5</v>
      </c>
      <c r="R105" s="11">
        <f t="shared" si="147"/>
        <v>1.5204788237181488E-5</v>
      </c>
      <c r="S105" s="11">
        <f t="shared" si="147"/>
        <v>-4.9690399499994948E-6</v>
      </c>
      <c r="T105" s="11">
        <f t="shared" si="147"/>
        <v>-2.5504584448106673E-5</v>
      </c>
      <c r="U105" s="11">
        <f t="shared" si="147"/>
        <v>-3.8649458869433819E-5</v>
      </c>
      <c r="V105" s="11">
        <f t="shared" si="147"/>
        <v>-4.2205686467178864E-5</v>
      </c>
      <c r="W105" s="12">
        <f t="shared" si="147"/>
        <v>-3.8901984328021977E-5</v>
      </c>
      <c r="X105" s="5">
        <v>-0.6</v>
      </c>
      <c r="Y105" s="38">
        <f t="shared" si="145"/>
        <v>0</v>
      </c>
      <c r="Z105" s="32">
        <f t="shared" si="123"/>
        <v>5.5899717545578609</v>
      </c>
      <c r="AA105" s="33">
        <f t="shared" si="124"/>
        <v>5.6253709683773696</v>
      </c>
      <c r="AB105" s="33">
        <f t="shared" si="125"/>
        <v>5.5871434177455717</v>
      </c>
      <c r="AC105" s="33">
        <f t="shared" si="126"/>
        <v>5.4066182518678154</v>
      </c>
      <c r="AD105" s="33">
        <f t="shared" si="127"/>
        <v>4.6962724883926645</v>
      </c>
      <c r="AE105" s="33">
        <f t="shared" si="128"/>
        <v>-5.1819803759392764</v>
      </c>
      <c r="AF105" s="33">
        <f t="shared" si="129"/>
        <v>-5.4350579275193205</v>
      </c>
      <c r="AG105" s="33">
        <f t="shared" si="130"/>
        <v>-5.4595656783210371</v>
      </c>
      <c r="AH105" s="33">
        <f t="shared" si="131"/>
        <v>-5.3526707557651827</v>
      </c>
      <c r="AI105" s="33">
        <f t="shared" si="132"/>
        <v>-5.0810808968230239</v>
      </c>
      <c r="AJ105" s="33" t="str">
        <f t="shared" si="133"/>
        <v/>
      </c>
      <c r="AK105" s="33">
        <f t="shared" si="134"/>
        <v>5.081080896823023</v>
      </c>
      <c r="AL105" s="33">
        <f t="shared" si="135"/>
        <v>5.3526707557651818</v>
      </c>
      <c r="AM105" s="33">
        <f t="shared" si="136"/>
        <v>5.4595656783210371</v>
      </c>
      <c r="AN105" s="33">
        <f t="shared" si="137"/>
        <v>5.4350579275193214</v>
      </c>
      <c r="AO105" s="33">
        <f t="shared" si="138"/>
        <v>5.1819803759392773</v>
      </c>
      <c r="AP105" s="33">
        <f t="shared" si="139"/>
        <v>-4.6962724883926628</v>
      </c>
      <c r="AQ105" s="33">
        <f t="shared" si="140"/>
        <v>-5.4066182518678154</v>
      </c>
      <c r="AR105" s="33">
        <f t="shared" si="141"/>
        <v>-5.5871434177455708</v>
      </c>
      <c r="AS105" s="33">
        <f t="shared" si="142"/>
        <v>-5.6253709683773696</v>
      </c>
      <c r="AT105" s="34">
        <f t="shared" si="143"/>
        <v>-5.5899717545578618</v>
      </c>
    </row>
    <row r="106" spans="1:46" ht="23.25" customHeight="1" x14ac:dyDescent="0.3">
      <c r="A106" s="5">
        <v>-0.7</v>
      </c>
      <c r="B106" s="2">
        <f t="shared" si="144"/>
        <v>0</v>
      </c>
      <c r="C106" s="10">
        <f t="shared" si="146"/>
        <v>2.6728346654735376E-5</v>
      </c>
      <c r="D106" s="11">
        <f t="shared" si="146"/>
        <v>2.7125425791462241E-5</v>
      </c>
      <c r="E106" s="11">
        <f t="shared" si="146"/>
        <v>2.3667260708105717E-5</v>
      </c>
      <c r="F106" s="11">
        <f t="shared" si="146"/>
        <v>1.5770037198566943E-5</v>
      </c>
      <c r="G106" s="11">
        <f t="shared" si="146"/>
        <v>4.8697567502126446E-6</v>
      </c>
      <c r="H106" s="11">
        <f t="shared" si="146"/>
        <v>-5.7489817293408279E-6</v>
      </c>
      <c r="I106" s="11">
        <f t="shared" si="146"/>
        <v>-1.2788927289739565E-5</v>
      </c>
      <c r="J106" s="11">
        <f t="shared" si="146"/>
        <v>-1.478216286285935E-5</v>
      </c>
      <c r="K106" s="11">
        <f t="shared" si="146"/>
        <v>-1.2283223458362592E-5</v>
      </c>
      <c r="L106" s="11">
        <f t="shared" si="146"/>
        <v>-6.8284779329973253E-6</v>
      </c>
      <c r="M106" s="11">
        <f t="shared" si="147"/>
        <v>-1.4210854715202006E-20</v>
      </c>
      <c r="N106" s="11">
        <f t="shared" si="147"/>
        <v>6.8284779329973109E-6</v>
      </c>
      <c r="O106" s="11">
        <f t="shared" si="147"/>
        <v>1.2283223458362575E-5</v>
      </c>
      <c r="P106" s="11">
        <f t="shared" si="147"/>
        <v>1.4782162862859353E-5</v>
      </c>
      <c r="Q106" s="11">
        <f t="shared" si="147"/>
        <v>1.2788927289739584E-5</v>
      </c>
      <c r="R106" s="11">
        <f t="shared" si="147"/>
        <v>5.7489817293408601E-6</v>
      </c>
      <c r="S106" s="11">
        <f t="shared" si="147"/>
        <v>-4.8697567502126277E-6</v>
      </c>
      <c r="T106" s="11">
        <f t="shared" si="147"/>
        <v>-1.5770037198566933E-5</v>
      </c>
      <c r="U106" s="11">
        <f t="shared" si="147"/>
        <v>-2.3667260708105714E-5</v>
      </c>
      <c r="V106" s="11">
        <f t="shared" si="147"/>
        <v>-2.7125425791462241E-5</v>
      </c>
      <c r="W106" s="12">
        <f t="shared" si="147"/>
        <v>-2.6728346654735393E-5</v>
      </c>
      <c r="X106" s="5">
        <v>-0.7</v>
      </c>
      <c r="Y106" s="38">
        <f t="shared" si="145"/>
        <v>0</v>
      </c>
      <c r="Z106" s="32">
        <f t="shared" si="123"/>
        <v>5.4269720952723377</v>
      </c>
      <c r="AA106" s="33">
        <f t="shared" si="124"/>
        <v>5.4333765640890705</v>
      </c>
      <c r="AB106" s="33">
        <f t="shared" si="125"/>
        <v>5.3741479948028452</v>
      </c>
      <c r="AC106" s="33">
        <f t="shared" si="126"/>
        <v>5.1978327177495309</v>
      </c>
      <c r="AD106" s="33">
        <f t="shared" si="127"/>
        <v>4.6875072682621095</v>
      </c>
      <c r="AE106" s="33">
        <f t="shared" si="128"/>
        <v>-4.7595909284304474</v>
      </c>
      <c r="AF106" s="33">
        <f t="shared" si="129"/>
        <v>-5.1068341182328005</v>
      </c>
      <c r="AG106" s="33">
        <f t="shared" si="130"/>
        <v>-5.1697379828194956</v>
      </c>
      <c r="AH106" s="33">
        <f t="shared" si="131"/>
        <v>-5.0893123526743018</v>
      </c>
      <c r="AI106" s="33">
        <f t="shared" si="132"/>
        <v>-4.8343239102750744</v>
      </c>
      <c r="AJ106" s="33" t="str">
        <f t="shared" si="133"/>
        <v/>
      </c>
      <c r="AK106" s="33">
        <f t="shared" si="134"/>
        <v>4.8343239102750735</v>
      </c>
      <c r="AL106" s="33">
        <f t="shared" si="135"/>
        <v>5.0893123526743018</v>
      </c>
      <c r="AM106" s="33">
        <f t="shared" si="136"/>
        <v>5.1697379828194956</v>
      </c>
      <c r="AN106" s="33">
        <f t="shared" si="137"/>
        <v>5.1068341182328014</v>
      </c>
      <c r="AO106" s="33">
        <f t="shared" si="138"/>
        <v>4.7595909284304501</v>
      </c>
      <c r="AP106" s="33">
        <f t="shared" si="139"/>
        <v>-4.6875072682621077</v>
      </c>
      <c r="AQ106" s="33">
        <f t="shared" si="140"/>
        <v>-5.1978327177495309</v>
      </c>
      <c r="AR106" s="33">
        <f t="shared" si="141"/>
        <v>-5.3741479948028461</v>
      </c>
      <c r="AS106" s="33">
        <f t="shared" si="142"/>
        <v>-5.4333765640890705</v>
      </c>
      <c r="AT106" s="34">
        <f t="shared" si="143"/>
        <v>-5.4269720952723386</v>
      </c>
    </row>
    <row r="107" spans="1:46" ht="23.25" customHeight="1" x14ac:dyDescent="0.3">
      <c r="A107" s="5">
        <v>-0.79999999999999993</v>
      </c>
      <c r="B107" s="2">
        <f t="shared" si="144"/>
        <v>3.2267921800163821E-21</v>
      </c>
      <c r="C107" s="10">
        <f t="shared" si="146"/>
        <v>1.8866823560154482E-5</v>
      </c>
      <c r="D107" s="11">
        <f t="shared" si="146"/>
        <v>1.8348869861433176E-5</v>
      </c>
      <c r="E107" s="11">
        <f t="shared" si="146"/>
        <v>1.5670874271851211E-5</v>
      </c>
      <c r="F107" s="11">
        <f t="shared" si="146"/>
        <v>1.0810758432132627E-5</v>
      </c>
      <c r="G107" s="11">
        <f t="shared" si="146"/>
        <v>4.6156636150398092E-6</v>
      </c>
      <c r="H107" s="11">
        <f t="shared" si="146"/>
        <v>-1.3745647394838337E-6</v>
      </c>
      <c r="I107" s="11">
        <f t="shared" si="146"/>
        <v>-5.6204588559610878E-6</v>
      </c>
      <c r="J107" s="11">
        <f t="shared" si="146"/>
        <v>-7.2817392195787939E-6</v>
      </c>
      <c r="K107" s="11">
        <f t="shared" si="146"/>
        <v>-6.4125003412111122E-6</v>
      </c>
      <c r="L107" s="11">
        <f t="shared" si="146"/>
        <v>-3.6816095539285885E-6</v>
      </c>
      <c r="M107" s="11">
        <f t="shared" si="147"/>
        <v>-8.5265128291212033E-21</v>
      </c>
      <c r="N107" s="11">
        <f t="shared" si="147"/>
        <v>3.6816095539285813E-6</v>
      </c>
      <c r="O107" s="11">
        <f t="shared" si="147"/>
        <v>6.4125003412111122E-6</v>
      </c>
      <c r="P107" s="11">
        <f t="shared" si="147"/>
        <v>7.2817392195787964E-6</v>
      </c>
      <c r="Q107" s="11">
        <f t="shared" si="147"/>
        <v>5.6204588559610929E-6</v>
      </c>
      <c r="R107" s="11">
        <f t="shared" si="147"/>
        <v>1.3745647394838579E-6</v>
      </c>
      <c r="S107" s="11">
        <f t="shared" si="147"/>
        <v>-4.6156636150397965E-6</v>
      </c>
      <c r="T107" s="11">
        <f t="shared" si="147"/>
        <v>-1.081075843213262E-5</v>
      </c>
      <c r="U107" s="11">
        <f t="shared" si="147"/>
        <v>-1.5670874271851201E-5</v>
      </c>
      <c r="V107" s="11">
        <f t="shared" si="147"/>
        <v>-1.834886986143316E-5</v>
      </c>
      <c r="W107" s="12">
        <f t="shared" si="147"/>
        <v>-1.8866823560154482E-5</v>
      </c>
      <c r="X107" s="5">
        <v>-0.79999999999999993</v>
      </c>
      <c r="Y107" s="38">
        <f t="shared" si="145"/>
        <v>5.7731597280508142E-16</v>
      </c>
      <c r="Z107" s="32">
        <f t="shared" si="123"/>
        <v>5.2756987880070909</v>
      </c>
      <c r="AA107" s="33">
        <f t="shared" si="124"/>
        <v>5.2636093204650534</v>
      </c>
      <c r="AB107" s="33">
        <f t="shared" si="125"/>
        <v>5.1950932262611271</v>
      </c>
      <c r="AC107" s="33">
        <f t="shared" si="126"/>
        <v>5.0338561630870613</v>
      </c>
      <c r="AD107" s="33">
        <f t="shared" si="127"/>
        <v>4.6642341503523266</v>
      </c>
      <c r="AE107" s="33">
        <f t="shared" si="128"/>
        <v>-4.1381651991365436</v>
      </c>
      <c r="AF107" s="33">
        <f t="shared" si="129"/>
        <v>-4.749771772949325</v>
      </c>
      <c r="AG107" s="33">
        <f t="shared" si="130"/>
        <v>-4.8622351215182906</v>
      </c>
      <c r="AH107" s="33">
        <f t="shared" si="131"/>
        <v>-4.8070274012288161</v>
      </c>
      <c r="AI107" s="33">
        <f t="shared" si="132"/>
        <v>-4.5660377283381175</v>
      </c>
      <c r="AJ107" s="33" t="str">
        <f t="shared" si="133"/>
        <v/>
      </c>
      <c r="AK107" s="33">
        <f t="shared" si="134"/>
        <v>4.5660377283381166</v>
      </c>
      <c r="AL107" s="33">
        <f t="shared" si="135"/>
        <v>4.8070274012288161</v>
      </c>
      <c r="AM107" s="33">
        <f t="shared" si="136"/>
        <v>4.8622351215182906</v>
      </c>
      <c r="AN107" s="33">
        <f t="shared" si="137"/>
        <v>4.7497717729493258</v>
      </c>
      <c r="AO107" s="33">
        <f t="shared" si="138"/>
        <v>4.1381651991365507</v>
      </c>
      <c r="AP107" s="33">
        <f t="shared" si="139"/>
        <v>-4.6642341503523257</v>
      </c>
      <c r="AQ107" s="33">
        <f t="shared" si="140"/>
        <v>-5.0338561630870613</v>
      </c>
      <c r="AR107" s="33">
        <f t="shared" si="141"/>
        <v>-5.1950932262611262</v>
      </c>
      <c r="AS107" s="33">
        <f t="shared" si="142"/>
        <v>-5.2636093204650534</v>
      </c>
      <c r="AT107" s="34">
        <f t="shared" si="143"/>
        <v>-5.2756987880070909</v>
      </c>
    </row>
    <row r="108" spans="1:46" ht="23.25" customHeight="1" x14ac:dyDescent="0.3">
      <c r="A108" s="5">
        <v>-0.89999999999999991</v>
      </c>
      <c r="B108" s="2">
        <f t="shared" si="144"/>
        <v>2.6621035485135153E-21</v>
      </c>
      <c r="C108" s="10">
        <f t="shared" si="146"/>
        <v>1.3726612572615864E-5</v>
      </c>
      <c r="D108" s="11">
        <f t="shared" si="146"/>
        <v>1.3013511824876563E-5</v>
      </c>
      <c r="E108" s="11">
        <f t="shared" si="146"/>
        <v>1.1066748292418877E-5</v>
      </c>
      <c r="F108" s="11">
        <f t="shared" si="146"/>
        <v>7.9862117372956141E-6</v>
      </c>
      <c r="G108" s="11">
        <f t="shared" si="146"/>
        <v>4.2666666666666642E-6</v>
      </c>
      <c r="H108" s="11">
        <f t="shared" si="146"/>
        <v>6.8693268963149878E-7</v>
      </c>
      <c r="I108" s="11">
        <f t="shared" si="146"/>
        <v>-1.9808800886847784E-6</v>
      </c>
      <c r="J108" s="11">
        <f t="shared" si="146"/>
        <v>-3.2661644105762111E-6</v>
      </c>
      <c r="K108" s="11">
        <f t="shared" si="146"/>
        <v>-3.1228567183327358E-6</v>
      </c>
      <c r="L108" s="11">
        <f t="shared" si="146"/>
        <v>-1.8614342789533922E-6</v>
      </c>
      <c r="M108" s="11">
        <f t="shared" si="147"/>
        <v>-1.4210854715202005E-21</v>
      </c>
      <c r="N108" s="11">
        <f t="shared" si="147"/>
        <v>1.8614342789533937E-6</v>
      </c>
      <c r="O108" s="11">
        <f t="shared" si="147"/>
        <v>3.1228567183327358E-6</v>
      </c>
      <c r="P108" s="11">
        <f t="shared" si="147"/>
        <v>3.2661644105762137E-6</v>
      </c>
      <c r="Q108" s="11">
        <f t="shared" si="147"/>
        <v>1.9808800886847856E-6</v>
      </c>
      <c r="R108" s="11">
        <f t="shared" si="147"/>
        <v>-6.8693268963148883E-7</v>
      </c>
      <c r="S108" s="11">
        <f t="shared" si="147"/>
        <v>-4.2666666666666566E-6</v>
      </c>
      <c r="T108" s="11">
        <f t="shared" si="147"/>
        <v>-7.9862117372956107E-6</v>
      </c>
      <c r="U108" s="11">
        <f t="shared" si="147"/>
        <v>-1.106674829241887E-5</v>
      </c>
      <c r="V108" s="11">
        <f t="shared" si="147"/>
        <v>-1.3013511824876558E-5</v>
      </c>
      <c r="W108" s="12">
        <f t="shared" si="147"/>
        <v>-1.3726612572615861E-5</v>
      </c>
      <c r="X108" s="5">
        <v>-0.89999999999999991</v>
      </c>
      <c r="Y108" s="38">
        <f t="shared" si="145"/>
        <v>3.9968028886505636E-16</v>
      </c>
      <c r="Z108" s="32">
        <f t="shared" si="123"/>
        <v>5.1375633760911947</v>
      </c>
      <c r="AA108" s="33">
        <f t="shared" si="124"/>
        <v>5.1143945110393876</v>
      </c>
      <c r="AB108" s="33">
        <f t="shared" si="125"/>
        <v>5.0440200322509128</v>
      </c>
      <c r="AC108" s="33">
        <f t="shared" si="126"/>
        <v>4.9023408203987735</v>
      </c>
      <c r="AD108" s="33">
        <f t="shared" si="127"/>
        <v>4.6300887149282053</v>
      </c>
      <c r="AE108" s="33">
        <f t="shared" si="128"/>
        <v>3.8369141839972953</v>
      </c>
      <c r="AF108" s="33">
        <f t="shared" si="129"/>
        <v>-4.296858186594223</v>
      </c>
      <c r="AG108" s="33">
        <f t="shared" si="130"/>
        <v>-4.5140380422527224</v>
      </c>
      <c r="AH108" s="33">
        <f t="shared" si="131"/>
        <v>-4.4945520585609851</v>
      </c>
      <c r="AI108" s="33">
        <f t="shared" si="132"/>
        <v>-4.2698477073329517</v>
      </c>
      <c r="AJ108" s="33" t="str">
        <f t="shared" si="133"/>
        <v/>
      </c>
      <c r="AK108" s="33">
        <f t="shared" si="134"/>
        <v>4.2698477073329517</v>
      </c>
      <c r="AL108" s="33">
        <f t="shared" si="135"/>
        <v>4.4945520585609851</v>
      </c>
      <c r="AM108" s="33">
        <f t="shared" si="136"/>
        <v>4.5140380422527224</v>
      </c>
      <c r="AN108" s="33">
        <f t="shared" si="137"/>
        <v>4.2968581865942248</v>
      </c>
      <c r="AO108" s="33">
        <f t="shared" si="138"/>
        <v>-3.8369141839972887</v>
      </c>
      <c r="AP108" s="33">
        <f t="shared" si="139"/>
        <v>-4.6300887149282053</v>
      </c>
      <c r="AQ108" s="33">
        <f t="shared" si="140"/>
        <v>-4.9023408203987735</v>
      </c>
      <c r="AR108" s="33">
        <f t="shared" si="141"/>
        <v>-5.0440200322509128</v>
      </c>
      <c r="AS108" s="33">
        <f t="shared" si="142"/>
        <v>-5.1143945110393876</v>
      </c>
      <c r="AT108" s="34">
        <f t="shared" si="143"/>
        <v>-5.1375633760911947</v>
      </c>
    </row>
    <row r="109" spans="1:46" ht="23.25" customHeight="1" thickBot="1" x14ac:dyDescent="0.35">
      <c r="A109" s="5">
        <v>-0.99999999999999989</v>
      </c>
      <c r="B109" s="2">
        <f t="shared" si="144"/>
        <v>8.8736784950450516E-22</v>
      </c>
      <c r="C109" s="13">
        <f t="shared" si="146"/>
        <v>1.0287431469898162E-5</v>
      </c>
      <c r="D109" s="14">
        <f t="shared" si="146"/>
        <v>9.6188687625596418E-6</v>
      </c>
      <c r="E109" s="14">
        <f t="shared" si="146"/>
        <v>8.2258612954588295E-6</v>
      </c>
      <c r="F109" s="14">
        <f t="shared" si="146"/>
        <v>6.2124167752454672E-6</v>
      </c>
      <c r="G109" s="14">
        <f t="shared" si="146"/>
        <v>3.87104245967503E-6</v>
      </c>
      <c r="H109" s="14">
        <f t="shared" si="146"/>
        <v>1.6187003073609282E-6</v>
      </c>
      <c r="I109" s="14">
        <f t="shared" si="146"/>
        <v>-1.3631087755200469E-7</v>
      </c>
      <c r="J109" s="14">
        <f t="shared" si="146"/>
        <v>-1.1297853279513484E-6</v>
      </c>
      <c r="K109" s="14">
        <f t="shared" si="146"/>
        <v>-1.3122177920622805E-6</v>
      </c>
      <c r="L109" s="14">
        <f t="shared" si="146"/>
        <v>-8.3735895400825211E-7</v>
      </c>
      <c r="M109" s="14">
        <f t="shared" si="147"/>
        <v>1.4210854715202005E-21</v>
      </c>
      <c r="N109" s="14">
        <f t="shared" si="147"/>
        <v>8.3735895400825211E-7</v>
      </c>
      <c r="O109" s="14">
        <f t="shared" si="147"/>
        <v>1.3122177920622847E-6</v>
      </c>
      <c r="P109" s="14">
        <f t="shared" si="147"/>
        <v>1.1297853279513463E-6</v>
      </c>
      <c r="Q109" s="14">
        <f t="shared" si="147"/>
        <v>1.3631087755200895E-7</v>
      </c>
      <c r="R109" s="14">
        <f t="shared" si="147"/>
        <v>-1.6187003073609214E-6</v>
      </c>
      <c r="S109" s="14">
        <f t="shared" si="147"/>
        <v>-3.8710424596750258E-6</v>
      </c>
      <c r="T109" s="14">
        <f t="shared" si="147"/>
        <v>-6.2124167752454629E-6</v>
      </c>
      <c r="U109" s="14">
        <f t="shared" si="147"/>
        <v>-8.2258612954588244E-6</v>
      </c>
      <c r="V109" s="14">
        <f t="shared" si="147"/>
        <v>-9.6188687625596384E-6</v>
      </c>
      <c r="W109" s="15">
        <f t="shared" si="147"/>
        <v>-1.0287431469898164E-5</v>
      </c>
      <c r="X109" s="5">
        <v>-0.99999999999999989</v>
      </c>
      <c r="Y109" s="38">
        <f t="shared" si="145"/>
        <v>7.5495165674510643E-16</v>
      </c>
      <c r="Z109" s="35">
        <f t="shared" si="123"/>
        <v>5.0123069551613515</v>
      </c>
      <c r="AA109" s="36">
        <f t="shared" si="124"/>
        <v>4.9831239993697993</v>
      </c>
      <c r="AB109" s="36">
        <f t="shared" si="125"/>
        <v>4.9151813821577521</v>
      </c>
      <c r="AC109" s="36">
        <f t="shared" si="126"/>
        <v>4.7932605837464184</v>
      </c>
      <c r="AD109" s="36">
        <f t="shared" si="127"/>
        <v>4.5878279349204636</v>
      </c>
      <c r="AE109" s="36">
        <f t="shared" si="128"/>
        <v>4.2091664491811889</v>
      </c>
      <c r="AF109" s="36">
        <f t="shared" si="129"/>
        <v>-3.1345305137386958</v>
      </c>
      <c r="AG109" s="36">
        <f t="shared" si="130"/>
        <v>-4.052995930436472</v>
      </c>
      <c r="AH109" s="36">
        <f t="shared" si="131"/>
        <v>-4.1180059219612026</v>
      </c>
      <c r="AI109" s="36">
        <f t="shared" si="132"/>
        <v>-3.9229116686586085</v>
      </c>
      <c r="AJ109" s="36" t="str">
        <f t="shared" si="133"/>
        <v/>
      </c>
      <c r="AK109" s="36">
        <f t="shared" si="134"/>
        <v>3.9229116686586085</v>
      </c>
      <c r="AL109" s="36">
        <f t="shared" si="135"/>
        <v>4.1180059219612044</v>
      </c>
      <c r="AM109" s="36">
        <f t="shared" si="136"/>
        <v>4.0529959304364711</v>
      </c>
      <c r="AN109" s="36">
        <f t="shared" si="137"/>
        <v>3.1345305137387092</v>
      </c>
      <c r="AO109" s="36">
        <f t="shared" si="138"/>
        <v>-4.2091664491811871</v>
      </c>
      <c r="AP109" s="36">
        <f t="shared" si="139"/>
        <v>-4.5878279349204627</v>
      </c>
      <c r="AQ109" s="36">
        <f t="shared" si="140"/>
        <v>-4.7932605837464184</v>
      </c>
      <c r="AR109" s="36">
        <f t="shared" si="141"/>
        <v>-4.9151813821577521</v>
      </c>
      <c r="AS109" s="36">
        <f t="shared" si="142"/>
        <v>-4.9831239993697993</v>
      </c>
      <c r="AT109" s="37">
        <f t="shared" si="143"/>
        <v>-5.0123069551613515</v>
      </c>
    </row>
    <row r="111" spans="1:46" ht="23.25" customHeight="1" x14ac:dyDescent="0.35">
      <c r="A111" s="102" t="s">
        <v>74</v>
      </c>
      <c r="B111" s="102"/>
      <c r="C111" s="102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  <c r="AH111" s="102"/>
      <c r="AI111" s="102"/>
      <c r="AJ111" s="102"/>
      <c r="AK111" s="102"/>
      <c r="AL111" s="102"/>
      <c r="AM111" s="102"/>
      <c r="AN111" s="102"/>
      <c r="AO111" s="102"/>
      <c r="AP111" s="102"/>
      <c r="AQ111" s="102"/>
      <c r="AR111" s="102"/>
      <c r="AS111" s="102"/>
      <c r="AT111" s="102"/>
    </row>
    <row r="112" spans="1:46" ht="23.25" customHeight="1" x14ac:dyDescent="0.3">
      <c r="A112" s="17" t="s">
        <v>4</v>
      </c>
      <c r="B112" s="91" t="s">
        <v>6</v>
      </c>
      <c r="C112" s="91"/>
      <c r="D112" s="91"/>
      <c r="E112" s="91"/>
      <c r="F112" s="91"/>
      <c r="G112" s="91"/>
      <c r="H112" s="91"/>
      <c r="I112" s="91"/>
      <c r="J112" s="91"/>
      <c r="K112" s="91"/>
      <c r="L112" s="91"/>
      <c r="M112" s="91"/>
      <c r="N112" s="91"/>
      <c r="O112" s="91"/>
      <c r="P112" s="91"/>
      <c r="Q112" s="91"/>
      <c r="R112" s="91"/>
      <c r="S112" s="91"/>
      <c r="T112" s="91"/>
      <c r="U112" s="91"/>
      <c r="V112" s="91"/>
      <c r="W112" s="91"/>
      <c r="X112" s="3" t="s">
        <v>4</v>
      </c>
      <c r="Y112" s="91" t="s">
        <v>8</v>
      </c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91"/>
      <c r="AK112" s="91"/>
      <c r="AL112" s="91"/>
      <c r="AM112" s="91"/>
      <c r="AN112" s="91"/>
      <c r="AO112" s="91"/>
      <c r="AP112" s="91"/>
      <c r="AQ112" s="91"/>
      <c r="AR112" s="91"/>
      <c r="AS112" s="91"/>
      <c r="AT112" s="91"/>
    </row>
    <row r="113" spans="1:46" ht="23.25" customHeight="1" x14ac:dyDescent="0.3">
      <c r="A113" s="18">
        <f>AVERAGE(C115:W135)</f>
        <v>9.19325972255995E-5</v>
      </c>
      <c r="B113" s="5" t="s">
        <v>0</v>
      </c>
      <c r="C113" s="5">
        <v>-1</v>
      </c>
      <c r="D113" s="5">
        <f t="shared" ref="D113:W113" si="148">C113+0.1</f>
        <v>-0.9</v>
      </c>
      <c r="E113" s="5">
        <f t="shared" si="148"/>
        <v>-0.8</v>
      </c>
      <c r="F113" s="5">
        <f t="shared" si="148"/>
        <v>-0.70000000000000007</v>
      </c>
      <c r="G113" s="5">
        <f t="shared" si="148"/>
        <v>-0.60000000000000009</v>
      </c>
      <c r="H113" s="5">
        <f t="shared" si="148"/>
        <v>-0.50000000000000011</v>
      </c>
      <c r="I113" s="5">
        <f t="shared" si="148"/>
        <v>-0.40000000000000013</v>
      </c>
      <c r="J113" s="5">
        <f t="shared" si="148"/>
        <v>-0.30000000000000016</v>
      </c>
      <c r="K113" s="5">
        <f t="shared" si="148"/>
        <v>-0.20000000000000015</v>
      </c>
      <c r="L113" s="5">
        <f t="shared" si="148"/>
        <v>-0.10000000000000014</v>
      </c>
      <c r="M113" s="5">
        <f t="shared" si="148"/>
        <v>-1.3877787807814457E-16</v>
      </c>
      <c r="N113" s="5">
        <f t="shared" si="148"/>
        <v>9.9999999999999867E-2</v>
      </c>
      <c r="O113" s="5">
        <f t="shared" si="148"/>
        <v>0.19999999999999987</v>
      </c>
      <c r="P113" s="5">
        <f t="shared" si="148"/>
        <v>0.29999999999999988</v>
      </c>
      <c r="Q113" s="5">
        <f t="shared" si="148"/>
        <v>0.39999999999999991</v>
      </c>
      <c r="R113" s="5">
        <f t="shared" si="148"/>
        <v>0.49999999999999989</v>
      </c>
      <c r="S113" s="5">
        <f t="shared" si="148"/>
        <v>0.59999999999999987</v>
      </c>
      <c r="T113" s="5">
        <f t="shared" si="148"/>
        <v>0.69999999999999984</v>
      </c>
      <c r="U113" s="5">
        <f t="shared" si="148"/>
        <v>0.79999999999999982</v>
      </c>
      <c r="V113" s="5">
        <f t="shared" si="148"/>
        <v>0.8999999999999998</v>
      </c>
      <c r="W113" s="5">
        <f t="shared" si="148"/>
        <v>0.99999999999999978</v>
      </c>
      <c r="X113" s="4">
        <f>IFERROR(AVERAGE(Z115:AT135),"")</f>
        <v>1.7291435701856392</v>
      </c>
      <c r="Y113" s="5" t="s">
        <v>0</v>
      </c>
      <c r="Z113" s="5">
        <v>-1</v>
      </c>
      <c r="AA113" s="5">
        <f t="shared" ref="AA113:AT113" si="149">Z113+0.1</f>
        <v>-0.9</v>
      </c>
      <c r="AB113" s="5">
        <f t="shared" si="149"/>
        <v>-0.8</v>
      </c>
      <c r="AC113" s="5">
        <f t="shared" si="149"/>
        <v>-0.70000000000000007</v>
      </c>
      <c r="AD113" s="5">
        <f t="shared" si="149"/>
        <v>-0.60000000000000009</v>
      </c>
      <c r="AE113" s="5">
        <f t="shared" si="149"/>
        <v>-0.50000000000000011</v>
      </c>
      <c r="AF113" s="5">
        <f t="shared" si="149"/>
        <v>-0.40000000000000013</v>
      </c>
      <c r="AG113" s="5">
        <f t="shared" si="149"/>
        <v>-0.30000000000000016</v>
      </c>
      <c r="AH113" s="5">
        <f t="shared" si="149"/>
        <v>-0.20000000000000015</v>
      </c>
      <c r="AI113" s="5">
        <f t="shared" si="149"/>
        <v>-0.10000000000000014</v>
      </c>
      <c r="AJ113" s="5">
        <f t="shared" si="149"/>
        <v>-1.3877787807814457E-16</v>
      </c>
      <c r="AK113" s="5">
        <f t="shared" si="149"/>
        <v>9.9999999999999867E-2</v>
      </c>
      <c r="AL113" s="5">
        <f t="shared" si="149"/>
        <v>0.19999999999999987</v>
      </c>
      <c r="AM113" s="5">
        <f t="shared" si="149"/>
        <v>0.29999999999999988</v>
      </c>
      <c r="AN113" s="5">
        <f t="shared" si="149"/>
        <v>0.39999999999999991</v>
      </c>
      <c r="AO113" s="5">
        <f t="shared" si="149"/>
        <v>0.49999999999999989</v>
      </c>
      <c r="AP113" s="5">
        <f t="shared" si="149"/>
        <v>0.59999999999999987</v>
      </c>
      <c r="AQ113" s="5">
        <f t="shared" si="149"/>
        <v>0.69999999999999984</v>
      </c>
      <c r="AR113" s="5">
        <f t="shared" si="149"/>
        <v>0.79999999999999982</v>
      </c>
      <c r="AS113" s="5">
        <f t="shared" si="149"/>
        <v>0.8999999999999998</v>
      </c>
      <c r="AT113" s="5">
        <f t="shared" si="149"/>
        <v>0.99999999999999978</v>
      </c>
    </row>
    <row r="114" spans="1:46" ht="23.25" customHeight="1" thickBot="1" x14ac:dyDescent="0.35">
      <c r="A114" s="5" t="s">
        <v>1</v>
      </c>
      <c r="B114" s="5" t="s">
        <v>12</v>
      </c>
      <c r="C114" s="2">
        <f>IFERROR(AVERAGE(C115:C135),"")</f>
        <v>3.4690504447049819E-6</v>
      </c>
      <c r="D114" s="2">
        <f t="shared" ref="D114:W114" si="150">IFERROR(AVERAGE(D115:D135),"")</f>
        <v>4.0578811343492123E-6</v>
      </c>
      <c r="E114" s="2">
        <f t="shared" si="150"/>
        <v>4.7830160295701627E-6</v>
      </c>
      <c r="F114" s="2">
        <f t="shared" si="150"/>
        <v>5.6858079539815039E-6</v>
      </c>
      <c r="G114" s="2">
        <f t="shared" si="150"/>
        <v>6.8240640781637441E-6</v>
      </c>
      <c r="H114" s="2">
        <f t="shared" si="150"/>
        <v>8.2808154615771348E-6</v>
      </c>
      <c r="I114" s="2">
        <f t="shared" si="150"/>
        <v>1.0179399721086658E-5</v>
      </c>
      <c r="J114" s="2">
        <f t="shared" si="150"/>
        <v>1.2710853993755663E-5</v>
      </c>
      <c r="K114" s="2">
        <f t="shared" si="150"/>
        <v>1.6186888170322079E-5</v>
      </c>
      <c r="L114" s="2">
        <f t="shared" si="150"/>
        <v>2.1150107659605368E-5</v>
      </c>
      <c r="M114" s="2">
        <f t="shared" si="150"/>
        <v>2.8624495184571742E-5</v>
      </c>
      <c r="N114" s="2">
        <f t="shared" si="150"/>
        <v>4.075183597240283E-5</v>
      </c>
      <c r="O114" s="2">
        <f t="shared" si="150"/>
        <v>6.267111628424502E-5</v>
      </c>
      <c r="P114" s="2">
        <f t="shared" si="150"/>
        <v>1.0942284576102312E-4</v>
      </c>
      <c r="Q114" s="2">
        <f t="shared" si="150"/>
        <v>2.4217090956369516E-4</v>
      </c>
      <c r="R114" s="2">
        <f t="shared" si="150"/>
        <v>1.0377397465067848E-3</v>
      </c>
      <c r="S114" s="2">
        <f t="shared" si="150"/>
        <v>-1.1975319856741911E-3</v>
      </c>
      <c r="T114" s="2">
        <f t="shared" si="150"/>
        <v>1.0377397465067949E-3</v>
      </c>
      <c r="U114" s="2">
        <f t="shared" si="150"/>
        <v>2.4217090956369625E-4</v>
      </c>
      <c r="V114" s="2">
        <f t="shared" si="150"/>
        <v>1.0942284576102348E-4</v>
      </c>
      <c r="W114" s="2">
        <f t="shared" si="150"/>
        <v>6.2671116284245169E-5</v>
      </c>
      <c r="X114" s="5" t="s">
        <v>1</v>
      </c>
      <c r="Y114" s="5" t="s">
        <v>12</v>
      </c>
      <c r="Z114" s="59">
        <f>IFERROR(AVERAGE(Z115:Z135),"")</f>
        <v>4.5165417485823003</v>
      </c>
      <c r="AA114" s="59">
        <f t="shared" ref="AA114:AT114" si="151">IFERROR(AVERAGE(AA115:AA135),"")</f>
        <v>4.5786739676777852</v>
      </c>
      <c r="AB114" s="59">
        <f t="shared" si="151"/>
        <v>4.6421621452898663</v>
      </c>
      <c r="AC114" s="59">
        <f t="shared" si="151"/>
        <v>4.7065590713708314</v>
      </c>
      <c r="AD114" s="59">
        <f t="shared" si="151"/>
        <v>4.7710727193353248</v>
      </c>
      <c r="AE114" s="59">
        <f t="shared" si="151"/>
        <v>4.8342882290682727</v>
      </c>
      <c r="AF114" s="59">
        <f t="shared" si="151"/>
        <v>4.8935574312470864</v>
      </c>
      <c r="AG114" s="59">
        <f t="shared" si="151"/>
        <v>4.9433658658255002</v>
      </c>
      <c r="AH114" s="59">
        <f t="shared" si="151"/>
        <v>4.9688804712216239</v>
      </c>
      <c r="AI114" s="59">
        <f t="shared" si="151"/>
        <v>4.3385267786155337</v>
      </c>
      <c r="AJ114" s="59">
        <f t="shared" si="151"/>
        <v>3.4792206144247606</v>
      </c>
      <c r="AK114" s="59">
        <f t="shared" si="151"/>
        <v>2.528379571697366</v>
      </c>
      <c r="AL114" s="59">
        <f t="shared" si="151"/>
        <v>0.84059388913957112</v>
      </c>
      <c r="AM114" s="59">
        <f t="shared" si="151"/>
        <v>-0.26772126952966557</v>
      </c>
      <c r="AN114" s="59">
        <f t="shared" si="151"/>
        <v>-2.3972505230715666</v>
      </c>
      <c r="AO114" s="59">
        <f t="shared" si="151"/>
        <v>-3.7889841969445568</v>
      </c>
      <c r="AP114" s="59">
        <f t="shared" si="151"/>
        <v>-6.0320710901369612</v>
      </c>
      <c r="AQ114" s="59">
        <f t="shared" si="151"/>
        <v>-3.7889841969445568</v>
      </c>
      <c r="AR114" s="59">
        <f t="shared" si="151"/>
        <v>-2.3972505230715697</v>
      </c>
      <c r="AS114" s="59">
        <f t="shared" si="151"/>
        <v>-0.26772126952966785</v>
      </c>
      <c r="AT114" s="59">
        <f t="shared" si="151"/>
        <v>0.84059388913956867</v>
      </c>
    </row>
    <row r="115" spans="1:46" ht="23.25" customHeight="1" x14ac:dyDescent="0.3">
      <c r="A115" s="5">
        <v>1</v>
      </c>
      <c r="B115" s="2">
        <f>IFERROR(AVERAGE(C115:W115),"")</f>
        <v>-2.7224477979995269E-6</v>
      </c>
      <c r="C115" s="7">
        <f t="shared" ref="C115:W115" si="152">IF(($R$1-C$61)^2+($A115)^2&lt;0.001,"",($D$2/(4*PI()))*((3*COS(ATAN2($R$1-C$61,$A63))^2-1))*$R$2/(($R$1-C$61)^2+($A63)^2)^(3/2))</f>
        <v>1.7229482016262954E-6</v>
      </c>
      <c r="D115" s="8">
        <f t="shared" si="152"/>
        <v>1.8380598218114106E-6</v>
      </c>
      <c r="E115" s="8">
        <f t="shared" si="152"/>
        <v>1.9371068362625106E-6</v>
      </c>
      <c r="F115" s="8">
        <f t="shared" si="152"/>
        <v>2.0053780500853615E-6</v>
      </c>
      <c r="G115" s="8">
        <f t="shared" si="152"/>
        <v>2.0215443956080725E-6</v>
      </c>
      <c r="H115" s="8">
        <f t="shared" si="152"/>
        <v>1.9557244271713598E-6</v>
      </c>
      <c r="I115" s="8">
        <f t="shared" si="152"/>
        <v>1.7677669529663697E-6</v>
      </c>
      <c r="J115" s="8">
        <f t="shared" si="152"/>
        <v>1.4066798042588546E-6</v>
      </c>
      <c r="K115" s="8">
        <f t="shared" si="152"/>
        <v>8.1292112821255632E-7</v>
      </c>
      <c r="L115" s="8">
        <f t="shared" si="152"/>
        <v>-7.3801353138958796E-8</v>
      </c>
      <c r="M115" s="8">
        <f t="shared" si="152"/>
        <v>-1.2981078027655262E-6</v>
      </c>
      <c r="N115" s="8">
        <f t="shared" si="152"/>
        <v>-2.8621670111997284E-6</v>
      </c>
      <c r="O115" s="8">
        <f t="shared" si="152"/>
        <v>-4.692064133486743E-6</v>
      </c>
      <c r="P115" s="8">
        <f t="shared" si="152"/>
        <v>-6.6107024146228756E-6</v>
      </c>
      <c r="Q115" s="8">
        <f t="shared" si="152"/>
        <v>-8.340737995891699E-6</v>
      </c>
      <c r="R115" s="8">
        <f t="shared" si="152"/>
        <v>-9.559224060442991E-6</v>
      </c>
      <c r="S115" s="8">
        <f t="shared" si="152"/>
        <v>-1.0000000000000001E-5</v>
      </c>
      <c r="T115" s="8">
        <f t="shared" si="152"/>
        <v>-9.5592240604429943E-6</v>
      </c>
      <c r="U115" s="8">
        <f t="shared" si="152"/>
        <v>-8.3407379958917092E-6</v>
      </c>
      <c r="V115" s="8">
        <f t="shared" si="152"/>
        <v>-6.6107024146228849E-6</v>
      </c>
      <c r="W115" s="9">
        <f t="shared" si="152"/>
        <v>-4.6920641334867506E-6</v>
      </c>
      <c r="X115" s="5">
        <v>1</v>
      </c>
      <c r="Y115" s="59">
        <f>IFERROR(AVERAGE(Z115:AT115),"")</f>
        <v>-0.82056695619266495</v>
      </c>
      <c r="Z115" s="40">
        <f>IFERROR(IF(C115="","",IF(AND(LOG(ABS(C115))&gt;-10,LOG(ABS(C115))&lt;10),(LOG(ABS(C115))+10)*C115/ABS(C115),"")),"")</f>
        <v>4.2362722211009469</v>
      </c>
      <c r="AA115" s="41">
        <f t="shared" ref="AA115:AP130" si="153">IFERROR(IF(D115="","",IF(AND(LOG(ABS(D115))&gt;-10,LOG(ABS(D115))&lt;10),(LOG(ABS(D115))+10)*D115/ABS(D115),"")),"")</f>
        <v>4.2643596419030896</v>
      </c>
      <c r="AB115" s="41">
        <f t="shared" si="153"/>
        <v>4.2871535738010715</v>
      </c>
      <c r="AC115" s="41">
        <f t="shared" si="153"/>
        <v>4.3021962570504924</v>
      </c>
      <c r="AD115" s="41">
        <f t="shared" si="153"/>
        <v>4.3056832834168564</v>
      </c>
      <c r="AE115" s="41">
        <f t="shared" si="153"/>
        <v>4.29130766017028</v>
      </c>
      <c r="AF115" s="41">
        <f t="shared" si="153"/>
        <v>4.2474250108400469</v>
      </c>
      <c r="AG115" s="41">
        <f t="shared" si="153"/>
        <v>4.1481952523252925</v>
      </c>
      <c r="AH115" s="41">
        <f t="shared" si="153"/>
        <v>3.9100484112229754</v>
      </c>
      <c r="AI115" s="41">
        <f t="shared" si="153"/>
        <v>-2.8680643246332806</v>
      </c>
      <c r="AJ115" s="41">
        <f t="shared" si="153"/>
        <v>-4.1133107604166739</v>
      </c>
      <c r="AK115" s="41">
        <f t="shared" si="153"/>
        <v>-4.4566949718158773</v>
      </c>
      <c r="AL115" s="41">
        <f t="shared" si="153"/>
        <v>-4.6713639396389404</v>
      </c>
      <c r="AM115" s="41">
        <f t="shared" si="153"/>
        <v>-4.8202476075321572</v>
      </c>
      <c r="AN115" s="41">
        <f t="shared" si="153"/>
        <v>-4.9212044790986038</v>
      </c>
      <c r="AO115" s="41">
        <f t="shared" si="153"/>
        <v>-4.9804226412358883</v>
      </c>
      <c r="AP115" s="41">
        <f t="shared" si="153"/>
        <v>-5</v>
      </c>
      <c r="AQ115" s="41">
        <f t="shared" ref="AQ115:AT130" si="154">IFERROR(IF(T115="","",IF(AND(LOG(ABS(T115))&gt;-10,LOG(ABS(T115))&lt;10),(LOG(ABS(T115))+10)*T115/ABS(T115),"")),"")</f>
        <v>-4.9804226412358883</v>
      </c>
      <c r="AR115" s="41">
        <f t="shared" si="154"/>
        <v>-4.9212044790986047</v>
      </c>
      <c r="AS115" s="41">
        <f t="shared" si="154"/>
        <v>-4.8202476075321581</v>
      </c>
      <c r="AT115" s="42">
        <f t="shared" si="154"/>
        <v>-4.6713639396389404</v>
      </c>
    </row>
    <row r="116" spans="1:46" ht="23.25" customHeight="1" x14ac:dyDescent="0.3">
      <c r="A116" s="5">
        <f>A115-0.1</f>
        <v>0.9</v>
      </c>
      <c r="B116" s="2">
        <f t="shared" ref="B116:B135" si="155">IFERROR(AVERAGE(C116:W116),"")</f>
        <v>-3.2915728495588953E-6</v>
      </c>
      <c r="C116" s="10">
        <f t="shared" ref="C116:W116" si="156">IF(($R$1-C$61)^2+($A116)^2&lt;0.001,"",($D$2/(4*PI()))*((3*COS(ATAN2($R$1-C$61,$A64))^2-1))*$R$2/(($R$1-C$61)^2+($A64)^2)^(3/2))</f>
        <v>2.0672953034096053E-6</v>
      </c>
      <c r="D116" s="11">
        <f t="shared" si="156"/>
        <v>2.252800842894677E-6</v>
      </c>
      <c r="E116" s="11">
        <f t="shared" si="156"/>
        <v>2.4353476506564671E-6</v>
      </c>
      <c r="F116" s="11">
        <f t="shared" si="156"/>
        <v>2.6006571477224742E-6</v>
      </c>
      <c r="G116" s="11">
        <f t="shared" si="156"/>
        <v>2.7259259259259268E-6</v>
      </c>
      <c r="H116" s="11">
        <f t="shared" si="156"/>
        <v>2.7761789212228462E-6</v>
      </c>
      <c r="I116" s="11">
        <f t="shared" si="156"/>
        <v>2.6999176888194146E-6</v>
      </c>
      <c r="J116" s="11">
        <f t="shared" si="156"/>
        <v>2.4249203744394647E-6</v>
      </c>
      <c r="K116" s="11">
        <f t="shared" si="156"/>
        <v>1.856426898038423E-6</v>
      </c>
      <c r="L116" s="11">
        <f t="shared" si="156"/>
        <v>8.822477117289671E-7</v>
      </c>
      <c r="M116" s="11">
        <f t="shared" si="156"/>
        <v>-6.0782401514927252E-7</v>
      </c>
      <c r="N116" s="11">
        <f t="shared" si="156"/>
        <v>-2.6797669751757868E-6</v>
      </c>
      <c r="O116" s="11">
        <f t="shared" si="156"/>
        <v>-5.2876992338768513E-6</v>
      </c>
      <c r="P116" s="11">
        <f t="shared" si="156"/>
        <v>-8.198497637473567E-6</v>
      </c>
      <c r="Q116" s="11">
        <f t="shared" si="156"/>
        <v>-1.0959116554160481E-5</v>
      </c>
      <c r="R116" s="11">
        <f t="shared" si="156"/>
        <v>-1.2974554669709809E-5</v>
      </c>
      <c r="S116" s="11">
        <f t="shared" si="156"/>
        <v>-1.3717421124828532E-5</v>
      </c>
      <c r="T116" s="11">
        <f t="shared" si="156"/>
        <v>-1.2974554669709815E-5</v>
      </c>
      <c r="U116" s="11">
        <f t="shared" si="156"/>
        <v>-1.0959116554160491E-5</v>
      </c>
      <c r="V116" s="11">
        <f t="shared" si="156"/>
        <v>-8.1984976374735856E-6</v>
      </c>
      <c r="W116" s="12">
        <f t="shared" si="156"/>
        <v>-5.2876992338768666E-6</v>
      </c>
      <c r="X116" s="5">
        <v>0.9</v>
      </c>
      <c r="Y116" s="59">
        <f t="shared" ref="Y116:Y135" si="157">IFERROR(AVERAGE(Z116:AT116),"")</f>
        <v>-0.45475419628319291</v>
      </c>
      <c r="Z116" s="43">
        <f t="shared" ref="Z116:Z135" si="158">IFERROR(IF(C116="","",IF(AND(LOG(ABS(C116))&gt;-10,LOG(ABS(C116))&lt;10),(LOG(ABS(C116))+10)*C116/ABS(C116),"")),"")</f>
        <v>4.3154025179823847</v>
      </c>
      <c r="AA116" s="44">
        <f t="shared" si="153"/>
        <v>4.352722799955111</v>
      </c>
      <c r="AB116" s="44">
        <f t="shared" si="153"/>
        <v>4.3865609663657157</v>
      </c>
      <c r="AC116" s="44">
        <f t="shared" si="153"/>
        <v>4.4150831016512004</v>
      </c>
      <c r="AD116" s="44">
        <f t="shared" si="153"/>
        <v>4.4355140501785115</v>
      </c>
      <c r="AE116" s="44">
        <f t="shared" si="153"/>
        <v>4.44344745241529</v>
      </c>
      <c r="AF116" s="44">
        <f t="shared" si="153"/>
        <v>4.4313505242195701</v>
      </c>
      <c r="AG116" s="44">
        <f t="shared" si="153"/>
        <v>4.384697482522073</v>
      </c>
      <c r="AH116" s="44">
        <f t="shared" si="153"/>
        <v>4.2686778523482811</v>
      </c>
      <c r="AI116" s="44">
        <f t="shared" si="153"/>
        <v>3.9455905406111835</v>
      </c>
      <c r="AJ116" s="44">
        <f t="shared" si="153"/>
        <v>-3.7837778550739176</v>
      </c>
      <c r="AK116" s="44">
        <f t="shared" si="153"/>
        <v>-4.4280970306723466</v>
      </c>
      <c r="AL116" s="44">
        <f t="shared" si="153"/>
        <v>-4.7232667443629008</v>
      </c>
      <c r="AM116" s="44">
        <f t="shared" si="153"/>
        <v>-4.9137342758552691</v>
      </c>
      <c r="AN116" s="44">
        <f t="shared" si="153"/>
        <v>-5.0397755458347238</v>
      </c>
      <c r="AO116" s="44">
        <f t="shared" si="153"/>
        <v>-5.1130924603311501</v>
      </c>
      <c r="AP116" s="44">
        <f t="shared" si="153"/>
        <v>-5.1372724716820253</v>
      </c>
      <c r="AQ116" s="44">
        <f t="shared" si="154"/>
        <v>-5.1130924603311501</v>
      </c>
      <c r="AR116" s="44">
        <f t="shared" si="154"/>
        <v>-5.0397755458347246</v>
      </c>
      <c r="AS116" s="44">
        <f t="shared" si="154"/>
        <v>-4.91373427585527</v>
      </c>
      <c r="AT116" s="45">
        <f t="shared" si="154"/>
        <v>-4.7232667443629026</v>
      </c>
    </row>
    <row r="117" spans="1:46" ht="23.25" customHeight="1" x14ac:dyDescent="0.3">
      <c r="A117" s="5">
        <f t="shared" ref="A117:A135" si="159">A116-0.1</f>
        <v>0.8</v>
      </c>
      <c r="B117" s="2">
        <f t="shared" si="155"/>
        <v>-4.0522191983749124E-6</v>
      </c>
      <c r="C117" s="10">
        <f t="shared" ref="C117:W117" si="160">IF(($R$1-C$61)^2+($A117)^2&lt;0.001,"",($D$2/(4*PI()))*((3*COS(ATAN2($R$1-C$61,$A65))^2-1))*$R$2/(($R$1-C$61)^2+($A65)^2)^(3/2))</f>
        <v>2.4456993503903946E-6</v>
      </c>
      <c r="D117" s="11">
        <f t="shared" si="160"/>
        <v>2.7185836320136462E-6</v>
      </c>
      <c r="E117" s="11">
        <f t="shared" si="160"/>
        <v>3.0091266971346425E-6</v>
      </c>
      <c r="F117" s="11">
        <f t="shared" si="160"/>
        <v>3.306440868132303E-6</v>
      </c>
      <c r="G117" s="11">
        <f t="shared" si="160"/>
        <v>3.58996058947541E-6</v>
      </c>
      <c r="H117" s="11">
        <f t="shared" si="160"/>
        <v>3.8237604889027842E-6</v>
      </c>
      <c r="I117" s="11">
        <f t="shared" si="160"/>
        <v>3.948474051318118E-6</v>
      </c>
      <c r="J117" s="11">
        <f t="shared" si="160"/>
        <v>3.8708475746333022E-6</v>
      </c>
      <c r="K117" s="11">
        <f t="shared" si="160"/>
        <v>3.4526698300124396E-6</v>
      </c>
      <c r="L117" s="11">
        <f t="shared" si="160"/>
        <v>2.5048562553874483E-6</v>
      </c>
      <c r="M117" s="11">
        <f t="shared" si="160"/>
        <v>8.000000000000025E-7</v>
      </c>
      <c r="N117" s="11">
        <f t="shared" si="160"/>
        <v>-1.8734970736130545E-6</v>
      </c>
      <c r="O117" s="11">
        <f t="shared" si="160"/>
        <v>-5.5901699437494617E-6</v>
      </c>
      <c r="P117" s="11">
        <f t="shared" si="160"/>
        <v>-1.0103007639373241E-5</v>
      </c>
      <c r="Q117" s="11">
        <f t="shared" si="160"/>
        <v>-1.4686413280746801E-5</v>
      </c>
      <c r="R117" s="11">
        <f t="shared" si="160"/>
        <v>-1.8201546850960759E-5</v>
      </c>
      <c r="S117" s="11">
        <f t="shared" si="160"/>
        <v>-1.9531249999999994E-5</v>
      </c>
      <c r="T117" s="11">
        <f t="shared" si="160"/>
        <v>-1.8201546850960779E-5</v>
      </c>
      <c r="U117" s="11">
        <f t="shared" si="160"/>
        <v>-1.4686413280746817E-5</v>
      </c>
      <c r="V117" s="11">
        <f t="shared" si="160"/>
        <v>-1.0103007639373266E-5</v>
      </c>
      <c r="W117" s="12">
        <f t="shared" si="160"/>
        <v>-5.5901699437494914E-6</v>
      </c>
      <c r="X117" s="5">
        <v>0.8</v>
      </c>
      <c r="Y117" s="59">
        <f t="shared" si="157"/>
        <v>-4.4704379190537255E-2</v>
      </c>
      <c r="Z117" s="43">
        <f t="shared" si="158"/>
        <v>4.3884030681983788</v>
      </c>
      <c r="AA117" s="44">
        <f t="shared" si="153"/>
        <v>4.4343426977803855</v>
      </c>
      <c r="AB117" s="44">
        <f t="shared" si="153"/>
        <v>4.4784404737846337</v>
      </c>
      <c r="AC117" s="44">
        <f t="shared" si="153"/>
        <v>4.5193607602553403</v>
      </c>
      <c r="AD117" s="44">
        <f t="shared" si="153"/>
        <v>4.5550896809272592</v>
      </c>
      <c r="AE117" s="44">
        <f t="shared" si="153"/>
        <v>4.5824906813013593</v>
      </c>
      <c r="AF117" s="44">
        <f t="shared" si="153"/>
        <v>4.596429288250973</v>
      </c>
      <c r="AG117" s="44">
        <f t="shared" si="153"/>
        <v>4.5878060701050574</v>
      </c>
      <c r="AH117" s="44">
        <f t="shared" si="153"/>
        <v>4.5381550498642165</v>
      </c>
      <c r="AI117" s="44">
        <f t="shared" si="153"/>
        <v>4.3987828083337064</v>
      </c>
      <c r="AJ117" s="44">
        <f t="shared" si="153"/>
        <v>3.9030899869919446</v>
      </c>
      <c r="AK117" s="44">
        <f t="shared" si="153"/>
        <v>-4.2726530190659551</v>
      </c>
      <c r="AL117" s="44">
        <f t="shared" si="153"/>
        <v>-4.747425010840046</v>
      </c>
      <c r="AM117" s="44">
        <f t="shared" si="153"/>
        <v>-5.0044506813804341</v>
      </c>
      <c r="AN117" s="44">
        <f t="shared" si="153"/>
        <v>-5.1669157452406091</v>
      </c>
      <c r="AO117" s="44">
        <f t="shared" si="153"/>
        <v>-5.2601082978911151</v>
      </c>
      <c r="AP117" s="44">
        <f t="shared" si="153"/>
        <v>-5.2907300390241687</v>
      </c>
      <c r="AQ117" s="44">
        <f t="shared" si="154"/>
        <v>-5.2601082978911151</v>
      </c>
      <c r="AR117" s="44">
        <f t="shared" si="154"/>
        <v>-5.1669157452406091</v>
      </c>
      <c r="AS117" s="44">
        <f t="shared" si="154"/>
        <v>-5.004450681380435</v>
      </c>
      <c r="AT117" s="45">
        <f t="shared" si="154"/>
        <v>-4.7474250108400486</v>
      </c>
    </row>
    <row r="118" spans="1:46" ht="23.25" customHeight="1" x14ac:dyDescent="0.3">
      <c r="A118" s="5">
        <f t="shared" si="159"/>
        <v>0.70000000000000007</v>
      </c>
      <c r="B118" s="2">
        <f t="shared" si="155"/>
        <v>-5.0927102672958115E-6</v>
      </c>
      <c r="C118" s="10">
        <f t="shared" ref="C118:W118" si="161">IF(($R$1-C$61)^2+($A118)^2&lt;0.001,"",($D$2/(4*PI()))*((3*COS(ATAN2($R$1-C$61,$A66))^2-1))*$R$2/(($R$1-C$61)^2+($A66)^2)^(3/2))</f>
        <v>2.8499116236207565E-6</v>
      </c>
      <c r="D118" s="11">
        <f t="shared" si="161"/>
        <v>3.2267696657440593E-6</v>
      </c>
      <c r="E118" s="11">
        <f t="shared" si="161"/>
        <v>3.650723228571084E-6</v>
      </c>
      <c r="F118" s="11">
        <f t="shared" si="161"/>
        <v>4.1186663236956978E-6</v>
      </c>
      <c r="G118" s="11">
        <f t="shared" si="161"/>
        <v>4.6185391400826306E-6</v>
      </c>
      <c r="H118" s="11">
        <f t="shared" si="161"/>
        <v>5.1219461192921274E-6</v>
      </c>
      <c r="I118" s="11">
        <f t="shared" si="161"/>
        <v>5.5720021619915807E-6</v>
      </c>
      <c r="J118" s="11">
        <f t="shared" si="161"/>
        <v>5.864352436786642E-6</v>
      </c>
      <c r="K118" s="11">
        <f t="shared" si="161"/>
        <v>5.8201071816355382E-6</v>
      </c>
      <c r="L118" s="11">
        <f t="shared" si="161"/>
        <v>5.1538395130214843E-6</v>
      </c>
      <c r="M118" s="11">
        <f t="shared" si="161"/>
        <v>3.4528723389820735E-6</v>
      </c>
      <c r="N118" s="11">
        <f t="shared" si="161"/>
        <v>2.1228568068631075E-7</v>
      </c>
      <c r="O118" s="11">
        <f t="shared" si="161"/>
        <v>-4.9907467171989116E-6</v>
      </c>
      <c r="P118" s="11">
        <f t="shared" si="161"/>
        <v>-1.2100176630949444E-5</v>
      </c>
      <c r="Q118" s="11">
        <f t="shared" si="161"/>
        <v>-2.0049067717679765E-5</v>
      </c>
      <c r="R118" s="11">
        <f t="shared" si="161"/>
        <v>-2.6587214972614178E-5</v>
      </c>
      <c r="S118" s="11">
        <f t="shared" si="161"/>
        <v>-2.9154518950437313E-5</v>
      </c>
      <c r="T118" s="11">
        <f t="shared" si="161"/>
        <v>-2.6587214972614198E-5</v>
      </c>
      <c r="U118" s="11">
        <f t="shared" si="161"/>
        <v>-2.0049067717679802E-5</v>
      </c>
      <c r="V118" s="11">
        <f t="shared" si="161"/>
        <v>-1.2100176630949492E-5</v>
      </c>
      <c r="W118" s="12">
        <f t="shared" si="161"/>
        <v>-4.9907467171989446E-6</v>
      </c>
      <c r="X118" s="5">
        <v>0.70000000000000007</v>
      </c>
      <c r="Y118" s="59">
        <f t="shared" si="157"/>
        <v>0.37575783456522183</v>
      </c>
      <c r="Z118" s="43">
        <f t="shared" si="158"/>
        <v>4.4548313926509886</v>
      </c>
      <c r="AA118" s="44">
        <f t="shared" si="153"/>
        <v>4.5087679655692128</v>
      </c>
      <c r="AB118" s="44">
        <f t="shared" si="153"/>
        <v>4.5623789091314393</v>
      </c>
      <c r="AC118" s="44">
        <f t="shared" si="153"/>
        <v>4.6147566087450356</v>
      </c>
      <c r="AD118" s="44">
        <f t="shared" si="153"/>
        <v>4.6645046284287028</v>
      </c>
      <c r="AE118" s="44">
        <f t="shared" si="153"/>
        <v>4.7094350055620886</v>
      </c>
      <c r="AF118" s="44">
        <f t="shared" si="153"/>
        <v>4.7460112762624842</v>
      </c>
      <c r="AG118" s="44">
        <f t="shared" si="153"/>
        <v>4.7682200627163276</v>
      </c>
      <c r="AH118" s="44">
        <f t="shared" si="153"/>
        <v>4.764930982581892</v>
      </c>
      <c r="AI118" s="44">
        <f t="shared" si="153"/>
        <v>4.712130890797277</v>
      </c>
      <c r="AJ118" s="44">
        <f t="shared" si="153"/>
        <v>4.5381805217318618</v>
      </c>
      <c r="AK118" s="44">
        <f t="shared" si="153"/>
        <v>3.3269207006725763</v>
      </c>
      <c r="AL118" s="44">
        <f t="shared" si="153"/>
        <v>-4.698165529771134</v>
      </c>
      <c r="AM118" s="44">
        <f t="shared" si="153"/>
        <v>-5.0827917099269291</v>
      </c>
      <c r="AN118" s="44">
        <f t="shared" si="153"/>
        <v>-5.302094182717763</v>
      </c>
      <c r="AO118" s="44">
        <f t="shared" si="153"/>
        <v>-5.4246728470956702</v>
      </c>
      <c r="AP118" s="44">
        <f t="shared" si="153"/>
        <v>-5.4647058799572292</v>
      </c>
      <c r="AQ118" s="44">
        <f t="shared" si="154"/>
        <v>-5.4246728470956702</v>
      </c>
      <c r="AR118" s="44">
        <f t="shared" si="154"/>
        <v>-5.302094182717763</v>
      </c>
      <c r="AS118" s="44">
        <f t="shared" si="154"/>
        <v>-5.0827917099269309</v>
      </c>
      <c r="AT118" s="45">
        <f t="shared" si="154"/>
        <v>-4.6981655297711375</v>
      </c>
    </row>
    <row r="119" spans="1:46" ht="23.25" customHeight="1" x14ac:dyDescent="0.3">
      <c r="A119" s="5">
        <f t="shared" si="159"/>
        <v>0.60000000000000009</v>
      </c>
      <c r="B119" s="2">
        <f t="shared" si="155"/>
        <v>-6.5438257743796178E-6</v>
      </c>
      <c r="C119" s="10">
        <f t="shared" ref="C119:W119" si="162">IF(($R$1-C$61)^2+($A119)^2&lt;0.001,"",($D$2/(4*PI()))*((3*COS(ATAN2($R$1-C$61,$A67))^2-1))*$R$2/(($R$1-C$61)^2+($A67)^2)^(3/2))</f>
        <v>3.2670051877321114E-6</v>
      </c>
      <c r="D119" s="11">
        <f t="shared" si="162"/>
        <v>3.76182919634667E-6</v>
      </c>
      <c r="E119" s="11">
        <f t="shared" si="162"/>
        <v>4.3424020973971852E-6</v>
      </c>
      <c r="F119" s="11">
        <f t="shared" si="162"/>
        <v>5.0190588773923251E-6</v>
      </c>
      <c r="G119" s="11">
        <f t="shared" si="162"/>
        <v>5.797213274999453E-6</v>
      </c>
      <c r="H119" s="11">
        <f t="shared" si="162"/>
        <v>6.6698810580684843E-6</v>
      </c>
      <c r="I119" s="11">
        <f t="shared" si="162"/>
        <v>7.6032028447695286E-6</v>
      </c>
      <c r="J119" s="11">
        <f t="shared" si="162"/>
        <v>8.5095362120898593E-6</v>
      </c>
      <c r="K119" s="11">
        <f t="shared" si="162"/>
        <v>9.1999999999999983E-6</v>
      </c>
      <c r="L119" s="11">
        <f t="shared" si="162"/>
        <v>9.3077428268212272E-6</v>
      </c>
      <c r="M119" s="11">
        <f t="shared" si="162"/>
        <v>8.1841062637331897E-6</v>
      </c>
      <c r="N119" s="11">
        <f t="shared" si="162"/>
        <v>4.8172972831511539E-6</v>
      </c>
      <c r="O119" s="11">
        <f t="shared" si="162"/>
        <v>-2.0514060511287795E-6</v>
      </c>
      <c r="P119" s="11">
        <f t="shared" si="162"/>
        <v>-1.3250773199998719E-5</v>
      </c>
      <c r="Q119" s="11">
        <f t="shared" si="162"/>
        <v>-2.7669929526473278E-5</v>
      </c>
      <c r="R119" s="11">
        <f t="shared" si="162"/>
        <v>-4.0829551266487521E-5</v>
      </c>
      <c r="S119" s="11">
        <f t="shared" si="162"/>
        <v>-4.6296296296296274E-5</v>
      </c>
      <c r="T119" s="11">
        <f t="shared" si="162"/>
        <v>-4.0829551266487582E-5</v>
      </c>
      <c r="U119" s="11">
        <f t="shared" si="162"/>
        <v>-2.7669929526473359E-5</v>
      </c>
      <c r="V119" s="11">
        <f t="shared" si="162"/>
        <v>-1.3250773199998792E-5</v>
      </c>
      <c r="W119" s="12">
        <f t="shared" si="162"/>
        <v>-2.0514060511288536E-6</v>
      </c>
      <c r="X119" s="5">
        <v>0.60000000000000009</v>
      </c>
      <c r="Y119" s="59">
        <f t="shared" si="157"/>
        <v>0.51021193781548313</v>
      </c>
      <c r="Z119" s="43">
        <f t="shared" si="158"/>
        <v>4.5141498240994471</v>
      </c>
      <c r="AA119" s="44">
        <f t="shared" si="153"/>
        <v>4.5753990727751965</v>
      </c>
      <c r="AB119" s="44">
        <f t="shared" si="153"/>
        <v>4.6377300357456255</v>
      </c>
      <c r="AC119" s="44">
        <f t="shared" si="153"/>
        <v>4.7006222903177646</v>
      </c>
      <c r="AD119" s="44">
        <f t="shared" si="153"/>
        <v>4.7632192780232785</v>
      </c>
      <c r="AE119" s="44">
        <f t="shared" si="153"/>
        <v>4.8241180893460687</v>
      </c>
      <c r="AF119" s="44">
        <f t="shared" si="153"/>
        <v>4.8809965771221542</v>
      </c>
      <c r="AG119" s="44">
        <f t="shared" si="153"/>
        <v>4.9299058907521589</v>
      </c>
      <c r="AH119" s="44">
        <f t="shared" si="153"/>
        <v>4.9637878273455556</v>
      </c>
      <c r="AI119" s="44">
        <f t="shared" si="153"/>
        <v>4.9688443752125213</v>
      </c>
      <c r="AJ119" s="44">
        <f t="shared" si="153"/>
        <v>4.9129712596891162</v>
      </c>
      <c r="AK119" s="44">
        <f t="shared" si="153"/>
        <v>4.6828034481513203</v>
      </c>
      <c r="AL119" s="44">
        <f t="shared" si="153"/>
        <v>-4.3120516322409586</v>
      </c>
      <c r="AM119" s="44">
        <f t="shared" si="153"/>
        <v>-5.1222412206649457</v>
      </c>
      <c r="AN119" s="44">
        <f t="shared" si="153"/>
        <v>-5.4420080530223114</v>
      </c>
      <c r="AO119" s="44">
        <f t="shared" si="153"/>
        <v>-5.610974606874767</v>
      </c>
      <c r="AP119" s="44">
        <f t="shared" si="153"/>
        <v>-5.6655462488490693</v>
      </c>
      <c r="AQ119" s="44">
        <f t="shared" si="154"/>
        <v>-5.6109746068747679</v>
      </c>
      <c r="AR119" s="44">
        <f t="shared" si="154"/>
        <v>-5.4420080530223141</v>
      </c>
      <c r="AS119" s="44">
        <f t="shared" si="154"/>
        <v>-5.1222412206649475</v>
      </c>
      <c r="AT119" s="45">
        <f t="shared" si="154"/>
        <v>-4.3120516322409745</v>
      </c>
    </row>
    <row r="120" spans="1:46" ht="23.25" customHeight="1" x14ac:dyDescent="0.3">
      <c r="A120" s="5">
        <f t="shared" si="159"/>
        <v>0.50000000000000011</v>
      </c>
      <c r="B120" s="2">
        <f t="shared" si="155"/>
        <v>-8.5865949282093903E-6</v>
      </c>
      <c r="C120" s="10">
        <f t="shared" ref="C120:W120" si="163">IF(($R$1-C$61)^2+($A120)^2&lt;0.001,"",($D$2/(4*PI()))*((3*COS(ATAN2($R$1-C$61,$A68))^2-1))*$R$2/(($R$1-C$61)^2+($A68)^2)^(3/2))</f>
        <v>3.6792827258318939E-6</v>
      </c>
      <c r="D120" s="11">
        <f t="shared" si="163"/>
        <v>4.3006976178289957E-6</v>
      </c>
      <c r="E120" s="11">
        <f t="shared" si="163"/>
        <v>5.0545835547316113E-6</v>
      </c>
      <c r="F120" s="11">
        <f t="shared" si="163"/>
        <v>5.9709029558760723E-6</v>
      </c>
      <c r="G120" s="11">
        <f t="shared" si="163"/>
        <v>7.0833546552183822E-6</v>
      </c>
      <c r="H120" s="11">
        <f t="shared" si="163"/>
        <v>8.4251490817561341E-6</v>
      </c>
      <c r="I120" s="11">
        <f t="shared" si="163"/>
        <v>1.0017584539199053E-5</v>
      </c>
      <c r="J120" s="11">
        <f t="shared" si="163"/>
        <v>1.1842841148357523E-5</v>
      </c>
      <c r="K120" s="11">
        <f t="shared" si="163"/>
        <v>1.3783585613010355E-5</v>
      </c>
      <c r="L120" s="11">
        <f t="shared" si="163"/>
        <v>1.5496854690100071E-5</v>
      </c>
      <c r="M120" s="11">
        <f t="shared" si="163"/>
        <v>1.617235516486457E-5</v>
      </c>
      <c r="N120" s="11">
        <f t="shared" si="163"/>
        <v>1.4142135623730949E-5</v>
      </c>
      <c r="O120" s="11">
        <f t="shared" si="163"/>
        <v>6.5033690257004463E-6</v>
      </c>
      <c r="P120" s="11">
        <f t="shared" si="163"/>
        <v>-1.0384862422124204E-5</v>
      </c>
      <c r="Q120" s="11">
        <f t="shared" si="163"/>
        <v>-3.7536513067893883E-5</v>
      </c>
      <c r="R120" s="11">
        <f t="shared" si="163"/>
        <v>-6.6725903967133524E-5</v>
      </c>
      <c r="S120" s="11">
        <f t="shared" si="163"/>
        <v>-7.9999999999999952E-5</v>
      </c>
      <c r="T120" s="11">
        <f t="shared" si="163"/>
        <v>-6.6725903967133646E-5</v>
      </c>
      <c r="U120" s="11">
        <f t="shared" si="163"/>
        <v>-3.7536513067894052E-5</v>
      </c>
      <c r="V120" s="11">
        <f t="shared" si="163"/>
        <v>-1.0384862422124313E-5</v>
      </c>
      <c r="W120" s="12">
        <f t="shared" si="163"/>
        <v>6.5033690257003387E-6</v>
      </c>
      <c r="X120" s="5">
        <v>0.50000000000000011</v>
      </c>
      <c r="Y120" s="59">
        <f t="shared" si="157"/>
        <v>1.4338497871614506</v>
      </c>
      <c r="Z120" s="43">
        <f t="shared" si="158"/>
        <v>4.5657631614519349</v>
      </c>
      <c r="AA120" s="44">
        <f t="shared" si="153"/>
        <v>4.6335389083702179</v>
      </c>
      <c r="AB120" s="44">
        <f t="shared" si="153"/>
        <v>4.7036853800393121</v>
      </c>
      <c r="AC120" s="44">
        <f t="shared" si="153"/>
        <v>4.7760400127208831</v>
      </c>
      <c r="AD120" s="44">
        <f t="shared" si="153"/>
        <v>4.8502389869555742</v>
      </c>
      <c r="AE120" s="44">
        <f t="shared" si="153"/>
        <v>4.9255775943874367</v>
      </c>
      <c r="AF120" s="44">
        <f t="shared" si="153"/>
        <v>5.0007630161661529</v>
      </c>
      <c r="AG120" s="44">
        <f t="shared" si="153"/>
        <v>5.0734559039944811</v>
      </c>
      <c r="AH120" s="44">
        <f t="shared" si="153"/>
        <v>5.1393622080928898</v>
      </c>
      <c r="AI120" s="44">
        <f t="shared" si="153"/>
        <v>5.1902435607930153</v>
      </c>
      <c r="AJ120" s="44">
        <f t="shared" si="153"/>
        <v>5.2087732704087992</v>
      </c>
      <c r="AK120" s="44">
        <f t="shared" si="153"/>
        <v>5.1505149978319906</v>
      </c>
      <c r="AL120" s="44">
        <f t="shared" si="153"/>
        <v>4.8131383982149192</v>
      </c>
      <c r="AM120" s="44">
        <f t="shared" si="153"/>
        <v>-5.0164007474086176</v>
      </c>
      <c r="AN120" s="44">
        <f t="shared" si="153"/>
        <v>-5.5744539266308832</v>
      </c>
      <c r="AO120" s="44">
        <f t="shared" si="153"/>
        <v>-5.8242944660905476</v>
      </c>
      <c r="AP120" s="44">
        <f t="shared" si="153"/>
        <v>-5.9030899869919438</v>
      </c>
      <c r="AQ120" s="44">
        <f t="shared" si="154"/>
        <v>-5.8242944660905485</v>
      </c>
      <c r="AR120" s="44">
        <f t="shared" si="154"/>
        <v>-5.574453926630885</v>
      </c>
      <c r="AS120" s="44">
        <f t="shared" si="154"/>
        <v>-5.0164007474086221</v>
      </c>
      <c r="AT120" s="45">
        <f t="shared" si="154"/>
        <v>4.8131383982149121</v>
      </c>
    </row>
    <row r="121" spans="1:46" ht="23.25" customHeight="1" x14ac:dyDescent="0.3">
      <c r="A121" s="5">
        <f t="shared" si="159"/>
        <v>0.40000000000000013</v>
      </c>
      <c r="B121" s="2">
        <f t="shared" si="155"/>
        <v>-1.1428890081185456E-5</v>
      </c>
      <c r="C121" s="10">
        <f t="shared" ref="C121:W121" si="164">IF(($R$1-C$61)^2+($A121)^2&lt;0.001,"",($D$2/(4*PI()))*((3*COS(ATAN2($R$1-C$61,$A69))^2-1))*$R$2/(($R$1-C$61)^2+($A69)^2)^(3/2))</f>
        <v>4.064989390206703E-6</v>
      </c>
      <c r="D121" s="11">
        <f t="shared" si="164"/>
        <v>4.8133464619748384E-6</v>
      </c>
      <c r="E121" s="11">
        <f t="shared" si="164"/>
        <v>5.7457694068960333E-6</v>
      </c>
      <c r="F121" s="11">
        <f t="shared" si="164"/>
        <v>6.9171397608241339E-6</v>
      </c>
      <c r="G121" s="11">
        <f t="shared" si="164"/>
        <v>8.3998000348222534E-6</v>
      </c>
      <c r="H121" s="11">
        <f t="shared" si="164"/>
        <v>1.0287433035536677E-5</v>
      </c>
      <c r="I121" s="11">
        <f t="shared" si="164"/>
        <v>1.2696173537670004E-5</v>
      </c>
      <c r="J121" s="11">
        <f t="shared" si="164"/>
        <v>1.5755185472367764E-5</v>
      </c>
      <c r="K121" s="11">
        <f t="shared" si="164"/>
        <v>1.956559480312314E-5</v>
      </c>
      <c r="L121" s="11">
        <f t="shared" si="164"/>
        <v>2.407301357707713E-5</v>
      </c>
      <c r="M121" s="11">
        <f t="shared" si="164"/>
        <v>2.8719684715803263E-5</v>
      </c>
      <c r="N121" s="11">
        <f t="shared" si="164"/>
        <v>3.1587792410544917E-5</v>
      </c>
      <c r="O121" s="11">
        <f t="shared" si="164"/>
        <v>2.76213586400995E-5</v>
      </c>
      <c r="P121" s="11">
        <f t="shared" si="164"/>
        <v>6.4000000000000141E-6</v>
      </c>
      <c r="Q121" s="11">
        <f t="shared" si="164"/>
        <v>-4.4721359549995646E-5</v>
      </c>
      <c r="R121" s="11">
        <f t="shared" si="164"/>
        <v>-1.1749130624597419E-4</v>
      </c>
      <c r="S121" s="11">
        <f t="shared" si="164"/>
        <v>-1.5624999999999984E-4</v>
      </c>
      <c r="T121" s="11">
        <f t="shared" si="164"/>
        <v>-1.1749130624597457E-4</v>
      </c>
      <c r="U121" s="11">
        <f t="shared" si="164"/>
        <v>-4.4721359549996046E-5</v>
      </c>
      <c r="V121" s="11">
        <f t="shared" si="164"/>
        <v>6.3999999999998659E-6</v>
      </c>
      <c r="W121" s="12">
        <f t="shared" si="164"/>
        <v>2.7621358640099435E-5</v>
      </c>
      <c r="X121" s="5">
        <v>0.40000000000000013</v>
      </c>
      <c r="Y121" s="59">
        <f t="shared" si="157"/>
        <v>2.4580554579118985</v>
      </c>
      <c r="Z121" s="43">
        <f t="shared" si="158"/>
        <v>4.6090594164047003</v>
      </c>
      <c r="AA121" s="44">
        <f t="shared" si="153"/>
        <v>4.6824471230753399</v>
      </c>
      <c r="AB121" s="44">
        <f t="shared" si="153"/>
        <v>4.7593481926057821</v>
      </c>
      <c r="AC121" s="44">
        <f t="shared" si="153"/>
        <v>4.839926550688296</v>
      </c>
      <c r="AD121" s="44">
        <f t="shared" si="153"/>
        <v>4.9242689473943866</v>
      </c>
      <c r="AE121" s="44">
        <f t="shared" si="153"/>
        <v>5.0123070212563841</v>
      </c>
      <c r="AF121" s="44">
        <f t="shared" si="153"/>
        <v>5.1036728499422406</v>
      </c>
      <c r="AG121" s="44">
        <f t="shared" si="153"/>
        <v>5.197423520118825</v>
      </c>
      <c r="AH121" s="44">
        <f t="shared" si="153"/>
        <v>5.2914930551903225</v>
      </c>
      <c r="AI121" s="44">
        <f t="shared" si="153"/>
        <v>5.3815304607765766</v>
      </c>
      <c r="AJ121" s="44">
        <f t="shared" si="153"/>
        <v>5.4581796679192021</v>
      </c>
      <c r="AK121" s="44">
        <f t="shared" si="153"/>
        <v>5.4995192752429158</v>
      </c>
      <c r="AL121" s="44">
        <f t="shared" si="153"/>
        <v>5.4412450368561593</v>
      </c>
      <c r="AM121" s="44">
        <f t="shared" si="153"/>
        <v>4.8061799739838884</v>
      </c>
      <c r="AN121" s="44">
        <f t="shared" si="153"/>
        <v>-5.6505149978319889</v>
      </c>
      <c r="AO121" s="44">
        <f t="shared" si="153"/>
        <v>-6.070005732232552</v>
      </c>
      <c r="AP121" s="44">
        <f t="shared" si="153"/>
        <v>-6.1938200260161125</v>
      </c>
      <c r="AQ121" s="44">
        <f t="shared" si="154"/>
        <v>-6.0700057322325529</v>
      </c>
      <c r="AR121" s="44">
        <f t="shared" si="154"/>
        <v>-5.6505149978319924</v>
      </c>
      <c r="AS121" s="44">
        <f t="shared" si="154"/>
        <v>4.8061799739838778</v>
      </c>
      <c r="AT121" s="45">
        <f t="shared" si="154"/>
        <v>5.4412450368561585</v>
      </c>
    </row>
    <row r="122" spans="1:46" ht="23.25" customHeight="1" x14ac:dyDescent="0.3">
      <c r="A122" s="5">
        <f t="shared" si="159"/>
        <v>0.30000000000000016</v>
      </c>
      <c r="B122" s="2">
        <f t="shared" si="155"/>
        <v>-1.5182760886835109E-5</v>
      </c>
      <c r="C122" s="10">
        <f t="shared" ref="C122:W122" si="165">IF(($R$1-C$61)^2+($A122)^2&lt;0.001,"",($D$2/(4*PI()))*((3*COS(ATAN2($R$1-C$61,$A70))^2-1))*$R$2/(($R$1-C$61)^2+($A70)^2)^(3/2))</f>
        <v>4.4000063192236014E-6</v>
      </c>
      <c r="D122" s="11">
        <f t="shared" si="165"/>
        <v>5.2650069152810728E-6</v>
      </c>
      <c r="E122" s="11">
        <f t="shared" si="165"/>
        <v>6.3652302981498681E-6</v>
      </c>
      <c r="F122" s="11">
        <f t="shared" si="165"/>
        <v>7.7829796010490558E-6</v>
      </c>
      <c r="G122" s="11">
        <f t="shared" si="165"/>
        <v>9.635530406415888E-6</v>
      </c>
      <c r="H122" s="11">
        <f t="shared" si="165"/>
        <v>1.2091983343108744E-5</v>
      </c>
      <c r="I122" s="11">
        <f t="shared" si="165"/>
        <v>1.5398099526743523E-5</v>
      </c>
      <c r="J122" s="11">
        <f t="shared" si="165"/>
        <v>1.991063711957867E-5</v>
      </c>
      <c r="K122" s="11">
        <f t="shared" si="165"/>
        <v>2.6136041501856868E-5</v>
      </c>
      <c r="L122" s="11">
        <f t="shared" si="165"/>
        <v>3.4739216779177454E-5</v>
      </c>
      <c r="M122" s="11">
        <f t="shared" si="165"/>
        <v>4.637770619999559E-5</v>
      </c>
      <c r="N122" s="11">
        <f t="shared" si="165"/>
        <v>6.0825622758156134E-5</v>
      </c>
      <c r="O122" s="11">
        <f t="shared" si="165"/>
        <v>7.3599999999999932E-5</v>
      </c>
      <c r="P122" s="11">
        <f t="shared" si="165"/>
        <v>6.5472850109865463E-5</v>
      </c>
      <c r="Q122" s="11">
        <f t="shared" si="165"/>
        <v>-1.6411248409030331E-5</v>
      </c>
      <c r="R122" s="11">
        <f t="shared" si="165"/>
        <v>-2.2135943621178595E-4</v>
      </c>
      <c r="S122" s="11">
        <f t="shared" si="165"/>
        <v>-3.7037037037036981E-4</v>
      </c>
      <c r="T122" s="11">
        <f t="shared" si="165"/>
        <v>-2.2135943621178687E-4</v>
      </c>
      <c r="U122" s="11">
        <f t="shared" si="165"/>
        <v>-1.6411248409031147E-5</v>
      </c>
      <c r="V122" s="11">
        <f t="shared" si="165"/>
        <v>6.5472850109865138E-5</v>
      </c>
      <c r="W122" s="12">
        <f t="shared" si="165"/>
        <v>7.3599999999999905E-5</v>
      </c>
      <c r="X122" s="5">
        <v>0.30000000000000016</v>
      </c>
      <c r="Y122" s="59">
        <f t="shared" si="157"/>
        <v>2.6522836160203518</v>
      </c>
      <c r="Z122" s="43">
        <f t="shared" si="158"/>
        <v>4.643453300213908</v>
      </c>
      <c r="AA122" s="44">
        <f t="shared" si="153"/>
        <v>4.7213989459424814</v>
      </c>
      <c r="AB122" s="44">
        <f t="shared" si="153"/>
        <v>4.8038141213292365</v>
      </c>
      <c r="AC122" s="44">
        <f t="shared" si="153"/>
        <v>4.8911458921777395</v>
      </c>
      <c r="AD122" s="44">
        <f t="shared" si="153"/>
        <v>4.9838756262296</v>
      </c>
      <c r="AE122" s="44">
        <f t="shared" si="153"/>
        <v>5.0824975402589274</v>
      </c>
      <c r="AF122" s="44">
        <f t="shared" si="153"/>
        <v>5.1874671223961686</v>
      </c>
      <c r="AG122" s="44">
        <f t="shared" si="153"/>
        <v>5.2990851572192863</v>
      </c>
      <c r="AH122" s="44">
        <f t="shared" si="153"/>
        <v>5.4172398110913909</v>
      </c>
      <c r="AI122" s="44">
        <f t="shared" si="153"/>
        <v>5.5408200227375692</v>
      </c>
      <c r="AJ122" s="44">
        <f t="shared" si="153"/>
        <v>5.6663092650152223</v>
      </c>
      <c r="AK122" s="44">
        <f t="shared" si="153"/>
        <v>5.7840865641140971</v>
      </c>
      <c r="AL122" s="44">
        <f t="shared" si="153"/>
        <v>5.8668778143374984</v>
      </c>
      <c r="AM122" s="44">
        <f t="shared" si="153"/>
        <v>5.8160612466810591</v>
      </c>
      <c r="AN122" s="44">
        <f t="shared" si="153"/>
        <v>-5.215141619232905</v>
      </c>
      <c r="AO122" s="44">
        <f t="shared" si="153"/>
        <v>-6.3450980400142551</v>
      </c>
      <c r="AP122" s="44">
        <f t="shared" si="153"/>
        <v>-6.5686362358410122</v>
      </c>
      <c r="AQ122" s="44">
        <f t="shared" si="154"/>
        <v>-6.3450980400142569</v>
      </c>
      <c r="AR122" s="44">
        <f t="shared" si="154"/>
        <v>-5.2151416192329263</v>
      </c>
      <c r="AS122" s="44">
        <f t="shared" si="154"/>
        <v>5.8160612466810573</v>
      </c>
      <c r="AT122" s="45">
        <f t="shared" si="154"/>
        <v>5.8668778143374984</v>
      </c>
    </row>
    <row r="123" spans="1:46" ht="23.25" customHeight="1" x14ac:dyDescent="0.3">
      <c r="A123" s="5">
        <f t="shared" si="159"/>
        <v>0.20000000000000015</v>
      </c>
      <c r="B123" s="2">
        <f t="shared" si="155"/>
        <v>-1.9637466091502618E-5</v>
      </c>
      <c r="C123" s="10">
        <f t="shared" ref="C123:W123" si="166">IF(($R$1-C$61)^2+($A123)^2&lt;0.001,"",($D$2/(4*PI()))*((3*COS(ATAN2($R$1-C$61,$A71))^2-1))*$R$2/(($R$1-C$61)^2+($A71)^2)^(3/2))</f>
        <v>4.6604767138548725E-6</v>
      </c>
      <c r="D123" s="11">
        <f t="shared" si="166"/>
        <v>5.6201273012141278E-6</v>
      </c>
      <c r="E123" s="11">
        <f t="shared" si="166"/>
        <v>6.8589357775095074E-6</v>
      </c>
      <c r="F123" s="11">
        <f t="shared" si="166"/>
        <v>8.4845968025687988E-6</v>
      </c>
      <c r="G123" s="11">
        <f t="shared" si="166"/>
        <v>1.065771374970815E-5</v>
      </c>
      <c r="H123" s="11">
        <f t="shared" si="166"/>
        <v>1.3623914973310716E-5</v>
      </c>
      <c r="I123" s="11">
        <f t="shared" si="166"/>
        <v>1.7769398339073612E-5</v>
      </c>
      <c r="J123" s="11">
        <f t="shared" si="166"/>
        <v>2.3719731719963769E-5</v>
      </c>
      <c r="K123" s="11">
        <f t="shared" si="166"/>
        <v>3.2519915121653604E-5</v>
      </c>
      <c r="L123" s="11">
        <f t="shared" si="166"/>
        <v>4.5966155255168225E-5</v>
      </c>
      <c r="M123" s="11">
        <f t="shared" si="166"/>
        <v>6.7198400278577973E-5</v>
      </c>
      <c r="N123" s="11">
        <f t="shared" si="166"/>
        <v>1.0156938830136002E-4</v>
      </c>
      <c r="O123" s="11">
        <f t="shared" si="166"/>
        <v>1.5652475842498499E-4</v>
      </c>
      <c r="P123" s="11">
        <f t="shared" si="166"/>
        <v>2.2975747772642572E-4</v>
      </c>
      <c r="Q123" s="11">
        <f t="shared" si="166"/>
        <v>2.2097086912079578E-4</v>
      </c>
      <c r="R123" s="11">
        <f t="shared" si="166"/>
        <v>-3.5777087639996425E-4</v>
      </c>
      <c r="S123" s="11">
        <f t="shared" si="166"/>
        <v>-1.2499999999999974E-3</v>
      </c>
      <c r="T123" s="11">
        <f t="shared" si="166"/>
        <v>-3.5777087639996929E-4</v>
      </c>
      <c r="U123" s="11">
        <f t="shared" si="166"/>
        <v>2.2097086912079497E-4</v>
      </c>
      <c r="V123" s="11">
        <f t="shared" si="166"/>
        <v>2.2975747772642597E-4</v>
      </c>
      <c r="W123" s="12">
        <f t="shared" si="166"/>
        <v>1.5652475842498539E-4</v>
      </c>
      <c r="X123" s="5">
        <v>0.20000000000000015</v>
      </c>
      <c r="Y123" s="59">
        <f t="shared" si="157"/>
        <v>3.8368941774313963</v>
      </c>
      <c r="Z123" s="43">
        <f t="shared" si="158"/>
        <v>4.6684303423568743</v>
      </c>
      <c r="AA123" s="44">
        <f t="shared" si="153"/>
        <v>4.7497461528624223</v>
      </c>
      <c r="AB123" s="44">
        <f t="shared" si="153"/>
        <v>4.8362567364342537</v>
      </c>
      <c r="AC123" s="44">
        <f t="shared" si="153"/>
        <v>4.9286312089895761</v>
      </c>
      <c r="AD123" s="44">
        <f t="shared" si="153"/>
        <v>5.0276640515596442</v>
      </c>
      <c r="AE123" s="44">
        <f t="shared" si="153"/>
        <v>5.1343019245363708</v>
      </c>
      <c r="AF123" s="44">
        <f t="shared" si="153"/>
        <v>5.2496727231095246</v>
      </c>
      <c r="AG123" s="44">
        <f t="shared" si="153"/>
        <v>5.3751097726686909</v>
      </c>
      <c r="AH123" s="44">
        <f t="shared" si="153"/>
        <v>5.5121494033966441</v>
      </c>
      <c r="AI123" s="44">
        <f t="shared" si="153"/>
        <v>5.6624381795977259</v>
      </c>
      <c r="AJ123" s="44">
        <f t="shared" si="153"/>
        <v>5.8273589343863295</v>
      </c>
      <c r="AK123" s="44">
        <f t="shared" si="153"/>
        <v>6.0067628369341834</v>
      </c>
      <c r="AL123" s="44">
        <f t="shared" si="153"/>
        <v>6.1945830421822654</v>
      </c>
      <c r="AM123" s="44">
        <f t="shared" si="153"/>
        <v>6.3612696549111449</v>
      </c>
      <c r="AN123" s="44">
        <f t="shared" si="153"/>
        <v>6.3443350238481031</v>
      </c>
      <c r="AO123" s="44">
        <f t="shared" si="153"/>
        <v>-6.5536049848239317</v>
      </c>
      <c r="AP123" s="44">
        <f t="shared" si="153"/>
        <v>-7.0969100130080562</v>
      </c>
      <c r="AQ123" s="44">
        <f t="shared" si="154"/>
        <v>-6.5536049848239379</v>
      </c>
      <c r="AR123" s="44">
        <f t="shared" si="154"/>
        <v>6.3443350238481013</v>
      </c>
      <c r="AS123" s="44">
        <f t="shared" si="154"/>
        <v>6.3612696549111458</v>
      </c>
      <c r="AT123" s="45">
        <f t="shared" si="154"/>
        <v>6.1945830421822663</v>
      </c>
    </row>
    <row r="124" spans="1:46" ht="23.25" customHeight="1" x14ac:dyDescent="0.3">
      <c r="A124" s="5">
        <f t="shared" si="159"/>
        <v>0.10000000000000014</v>
      </c>
      <c r="B124" s="2">
        <f t="shared" si="155"/>
        <v>-9.2683862980117929E-5</v>
      </c>
      <c r="C124" s="10">
        <f t="shared" ref="C124:W124" si="167">IF(($R$1-C$61)^2+($A124)^2&lt;0.001,"",($D$2/(4*PI()))*((3*COS(ATAN2($R$1-C$61,$A72))^2-1))*$R$2/(($R$1-C$61)^2+($A72)^2)^(3/2))</f>
        <v>4.8260086035060692E-6</v>
      </c>
      <c r="D124" s="11">
        <f t="shared" si="167"/>
        <v>5.8475674925942698E-6</v>
      </c>
      <c r="E124" s="11">
        <f t="shared" si="167"/>
        <v>7.1781278943731262E-6</v>
      </c>
      <c r="F124" s="11">
        <f t="shared" si="167"/>
        <v>8.9435017730644884E-6</v>
      </c>
      <c r="G124" s="11">
        <f t="shared" si="167"/>
        <v>1.1336053611426092E-5</v>
      </c>
      <c r="H124" s="11">
        <f t="shared" si="167"/>
        <v>1.4659442889174255E-5</v>
      </c>
      <c r="I124" s="11">
        <f t="shared" si="167"/>
        <v>1.9411077428858712E-5</v>
      </c>
      <c r="J124" s="11">
        <f t="shared" si="167"/>
        <v>2.6441813947130101E-5</v>
      </c>
      <c r="K124" s="11">
        <f t="shared" si="167"/>
        <v>3.7283813710838946E-5</v>
      </c>
      <c r="L124" s="11">
        <f t="shared" si="167"/>
        <v>5.4871486220076026E-5</v>
      </c>
      <c r="M124" s="11">
        <f t="shared" si="167"/>
        <v>8.5261709997665162E-5</v>
      </c>
      <c r="N124" s="11">
        <f t="shared" si="167"/>
        <v>1.4215518671258876E-4</v>
      </c>
      <c r="O124" s="11">
        <f t="shared" si="167"/>
        <v>2.6015932097322856E-4</v>
      </c>
      <c r="P124" s="11">
        <f t="shared" si="167"/>
        <v>5.3758720222862324E-4</v>
      </c>
      <c r="Q124" s="11">
        <f t="shared" si="167"/>
        <v>1.2521980673998779E-3</v>
      </c>
      <c r="R124" s="11">
        <f t="shared" si="167"/>
        <v>1.7677669529663612E-3</v>
      </c>
      <c r="S124" s="11">
        <f t="shared" si="167"/>
        <v>-9.9999999999999551E-3</v>
      </c>
      <c r="T124" s="11">
        <f t="shared" si="167"/>
        <v>1.7677669529663517E-3</v>
      </c>
      <c r="U124" s="11">
        <f t="shared" si="167"/>
        <v>1.2521980673998836E-3</v>
      </c>
      <c r="V124" s="11">
        <f t="shared" si="167"/>
        <v>5.3758720222862541E-4</v>
      </c>
      <c r="W124" s="12">
        <f t="shared" si="167"/>
        <v>2.6015932097322959E-4</v>
      </c>
      <c r="X124" s="5">
        <v>0.10000000000000014</v>
      </c>
      <c r="Y124" s="59">
        <f t="shared" si="157"/>
        <v>5.2649980415909203</v>
      </c>
      <c r="Z124" s="43">
        <f t="shared" si="158"/>
        <v>4.6835880918064765</v>
      </c>
      <c r="AA124" s="44">
        <f t="shared" si="153"/>
        <v>4.7669752431348211</v>
      </c>
      <c r="AB124" s="44">
        <f t="shared" si="153"/>
        <v>4.8560111919918842</v>
      </c>
      <c r="AC124" s="44">
        <f t="shared" si="153"/>
        <v>4.9515075974256533</v>
      </c>
      <c r="AD124" s="44">
        <f t="shared" si="153"/>
        <v>5.0544618911465546</v>
      </c>
      <c r="AE124" s="44">
        <f t="shared" si="153"/>
        <v>5.1661174658879974</v>
      </c>
      <c r="AF124" s="44">
        <f t="shared" si="153"/>
        <v>5.2880496419530996</v>
      </c>
      <c r="AG124" s="44">
        <f t="shared" si="153"/>
        <v>5.4222912450725573</v>
      </c>
      <c r="AH124" s="44">
        <f t="shared" si="153"/>
        <v>5.5715203293488171</v>
      </c>
      <c r="AI124" s="44">
        <f t="shared" si="153"/>
        <v>5.7393467234261974</v>
      </c>
      <c r="AJ124" s="44">
        <f t="shared" si="153"/>
        <v>5.9307540385515862</v>
      </c>
      <c r="AK124" s="44">
        <f t="shared" si="153"/>
        <v>6.1527627101014684</v>
      </c>
      <c r="AL124" s="44">
        <f t="shared" si="153"/>
        <v>6.4152393903885869</v>
      </c>
      <c r="AM124" s="44">
        <f t="shared" si="153"/>
        <v>6.7304489213782723</v>
      </c>
      <c r="AN124" s="44">
        <f t="shared" si="153"/>
        <v>7.0976730291742083</v>
      </c>
      <c r="AO124" s="44">
        <f t="shared" si="153"/>
        <v>7.2474250108400451</v>
      </c>
      <c r="AP124" s="44">
        <f t="shared" si="153"/>
        <v>-7.9999999999999982</v>
      </c>
      <c r="AQ124" s="44">
        <f t="shared" si="154"/>
        <v>7.2474250108400424</v>
      </c>
      <c r="AR124" s="44">
        <f t="shared" si="154"/>
        <v>7.0976730291742101</v>
      </c>
      <c r="AS124" s="44">
        <f t="shared" si="154"/>
        <v>6.7304489213782741</v>
      </c>
      <c r="AT124" s="45">
        <f t="shared" si="154"/>
        <v>6.4152393903885887</v>
      </c>
    </row>
    <row r="125" spans="1:46" ht="23.25" customHeight="1" x14ac:dyDescent="0.3">
      <c r="A125" s="5">
        <v>0</v>
      </c>
      <c r="B125" s="2">
        <f t="shared" si="155"/>
        <v>2.3778840757596531E-3</v>
      </c>
      <c r="C125" s="10">
        <f t="shared" ref="C125:W125" si="168">IF(($R$1-C$61)^2+($A125)^2&lt;0.001,"",($D$2/(4*PI()))*((3*COS(ATAN2($R$1-C$61,$A73))^2-1))*$R$2/(($R$1-C$61)^2+($A73)^2)^(3/2))</f>
        <v>4.8828124999999993E-6</v>
      </c>
      <c r="D125" s="11">
        <f t="shared" si="168"/>
        <v>5.9259259259259267E-6</v>
      </c>
      <c r="E125" s="11">
        <f t="shared" si="168"/>
        <v>7.2886297376093256E-6</v>
      </c>
      <c r="F125" s="11">
        <f t="shared" si="168"/>
        <v>9.1033227127901648E-6</v>
      </c>
      <c r="G125" s="11">
        <f t="shared" si="168"/>
        <v>1.157407407407407E-5</v>
      </c>
      <c r="H125" s="11">
        <f t="shared" si="168"/>
        <v>1.5026296018031552E-5</v>
      </c>
      <c r="I125" s="11">
        <f t="shared" si="168"/>
        <v>1.9999999999999988E-5</v>
      </c>
      <c r="J125" s="11">
        <f t="shared" si="168"/>
        <v>2.7434842249657047E-5</v>
      </c>
      <c r="K125" s="11">
        <f t="shared" si="168"/>
        <v>3.906249999999996E-5</v>
      </c>
      <c r="L125" s="11">
        <f t="shared" si="168"/>
        <v>5.8309037900874598E-5</v>
      </c>
      <c r="M125" s="11">
        <f t="shared" si="168"/>
        <v>9.259259259259248E-5</v>
      </c>
      <c r="N125" s="11">
        <f t="shared" si="168"/>
        <v>1.5999999999999977E-4</v>
      </c>
      <c r="O125" s="11">
        <f t="shared" si="168"/>
        <v>3.1249999999999946E-4</v>
      </c>
      <c r="P125" s="11">
        <f t="shared" si="168"/>
        <v>7.4074074074073929E-4</v>
      </c>
      <c r="Q125" s="11">
        <f t="shared" si="168"/>
        <v>2.4999999999999927E-3</v>
      </c>
      <c r="R125" s="11">
        <f t="shared" si="168"/>
        <v>1.9999999999999889E-2</v>
      </c>
      <c r="S125" s="11" t="str">
        <f t="shared" si="168"/>
        <v/>
      </c>
      <c r="T125" s="11">
        <f t="shared" si="168"/>
        <v>2.0000000000000139E-2</v>
      </c>
      <c r="U125" s="11">
        <f t="shared" si="168"/>
        <v>2.50000000000001E-3</v>
      </c>
      <c r="V125" s="11">
        <f t="shared" si="168"/>
        <v>7.407407407407432E-4</v>
      </c>
      <c r="W125" s="12">
        <f t="shared" si="168"/>
        <v>3.1250000000000077E-4</v>
      </c>
      <c r="X125" s="5">
        <v>0</v>
      </c>
      <c r="Y125" s="59">
        <f t="shared" si="157"/>
        <v>6.0959053703403416</v>
      </c>
      <c r="Z125" s="43">
        <f t="shared" si="158"/>
        <v>4.6886700476962071</v>
      </c>
      <c r="AA125" s="44">
        <f t="shared" si="153"/>
        <v>4.7727562184969372</v>
      </c>
      <c r="AB125" s="44">
        <f t="shared" si="153"/>
        <v>4.8626458886292667</v>
      </c>
      <c r="AC125" s="44">
        <f t="shared" si="153"/>
        <v>4.9591999387434704</v>
      </c>
      <c r="AD125" s="44">
        <f t="shared" si="153"/>
        <v>5.0634862575211068</v>
      </c>
      <c r="AE125" s="44">
        <f t="shared" si="153"/>
        <v>5.1768519401893061</v>
      </c>
      <c r="AF125" s="44">
        <f t="shared" si="153"/>
        <v>5.3010299956639813</v>
      </c>
      <c r="AG125" s="44">
        <f t="shared" si="153"/>
        <v>5.4383024673460065</v>
      </c>
      <c r="AH125" s="44">
        <f t="shared" si="153"/>
        <v>5.59176003468815</v>
      </c>
      <c r="AI125" s="44">
        <f t="shared" si="153"/>
        <v>5.7657358756212105</v>
      </c>
      <c r="AJ125" s="44">
        <f t="shared" si="153"/>
        <v>5.9665762445130497</v>
      </c>
      <c r="AK125" s="44">
        <f t="shared" si="153"/>
        <v>6.2041199826559232</v>
      </c>
      <c r="AL125" s="44">
        <f t="shared" si="153"/>
        <v>6.4948500216800928</v>
      </c>
      <c r="AM125" s="44">
        <f t="shared" si="153"/>
        <v>6.8696662315049934</v>
      </c>
      <c r="AN125" s="44">
        <f t="shared" si="153"/>
        <v>7.3979400086720366</v>
      </c>
      <c r="AO125" s="44">
        <f t="shared" si="153"/>
        <v>8.3010299956639795</v>
      </c>
      <c r="AP125" s="44" t="str">
        <f t="shared" si="153"/>
        <v/>
      </c>
      <c r="AQ125" s="44">
        <f t="shared" si="154"/>
        <v>8.3010299956639848</v>
      </c>
      <c r="AR125" s="44">
        <f t="shared" si="154"/>
        <v>7.3979400086720393</v>
      </c>
      <c r="AS125" s="44">
        <f t="shared" si="154"/>
        <v>6.8696662315049961</v>
      </c>
      <c r="AT125" s="45">
        <f t="shared" si="154"/>
        <v>6.4948500216800955</v>
      </c>
    </row>
    <row r="126" spans="1:46" ht="23.25" customHeight="1" x14ac:dyDescent="0.3">
      <c r="A126" s="5">
        <f t="shared" si="159"/>
        <v>-0.1</v>
      </c>
      <c r="B126" s="2">
        <f t="shared" si="155"/>
        <v>-9.268386298011885E-5</v>
      </c>
      <c r="C126" s="10">
        <f t="shared" ref="C126:W126" si="169">IF(($R$1-C$61)^2+($A126)^2&lt;0.001,"",($D$2/(4*PI()))*((3*COS(ATAN2($R$1-C$61,$A74))^2-1))*$R$2/(($R$1-C$61)^2+($A74)^2)^(3/2))</f>
        <v>4.82600860350607E-6</v>
      </c>
      <c r="D126" s="11">
        <f t="shared" si="169"/>
        <v>5.8475674925942723E-6</v>
      </c>
      <c r="E126" s="11">
        <f t="shared" si="169"/>
        <v>7.1781278943731262E-6</v>
      </c>
      <c r="F126" s="11">
        <f t="shared" si="169"/>
        <v>8.9435017730644884E-6</v>
      </c>
      <c r="G126" s="11">
        <f t="shared" si="169"/>
        <v>1.1336053611426096E-5</v>
      </c>
      <c r="H126" s="11">
        <f t="shared" si="169"/>
        <v>1.4659442889174255E-5</v>
      </c>
      <c r="I126" s="11">
        <f t="shared" si="169"/>
        <v>1.9411077428858712E-5</v>
      </c>
      <c r="J126" s="11">
        <f t="shared" si="169"/>
        <v>2.6441813947130101E-5</v>
      </c>
      <c r="K126" s="11">
        <f t="shared" si="169"/>
        <v>3.7283813710838946E-5</v>
      </c>
      <c r="L126" s="11">
        <f t="shared" si="169"/>
        <v>5.4871486220076059E-5</v>
      </c>
      <c r="M126" s="11">
        <f t="shared" si="169"/>
        <v>8.5261709997665162E-5</v>
      </c>
      <c r="N126" s="11">
        <f t="shared" si="169"/>
        <v>1.4215518671258881E-4</v>
      </c>
      <c r="O126" s="11">
        <f t="shared" si="169"/>
        <v>2.6015932097322867E-4</v>
      </c>
      <c r="P126" s="11">
        <f t="shared" si="169"/>
        <v>5.3758720222862356E-4</v>
      </c>
      <c r="Q126" s="11">
        <f t="shared" si="169"/>
        <v>1.2521980673998803E-3</v>
      </c>
      <c r="R126" s="11">
        <f t="shared" si="169"/>
        <v>1.7677669529663747E-3</v>
      </c>
      <c r="S126" s="11">
        <f t="shared" si="169"/>
        <v>-9.9999999999999985E-3</v>
      </c>
      <c r="T126" s="11">
        <f t="shared" si="169"/>
        <v>1.7677669529663591E-3</v>
      </c>
      <c r="U126" s="11">
        <f t="shared" si="169"/>
        <v>1.2521980673998844E-3</v>
      </c>
      <c r="V126" s="11">
        <f t="shared" si="169"/>
        <v>5.3758720222862562E-4</v>
      </c>
      <c r="W126" s="12">
        <f t="shared" si="169"/>
        <v>2.601593209732297E-4</v>
      </c>
      <c r="X126" s="5">
        <v>-0.1</v>
      </c>
      <c r="Y126" s="59">
        <f t="shared" si="157"/>
        <v>5.2649980415909203</v>
      </c>
      <c r="Z126" s="43">
        <f t="shared" si="158"/>
        <v>4.6835880918064765</v>
      </c>
      <c r="AA126" s="44">
        <f t="shared" si="153"/>
        <v>4.7669752431348211</v>
      </c>
      <c r="AB126" s="44">
        <f t="shared" si="153"/>
        <v>4.8560111919918842</v>
      </c>
      <c r="AC126" s="44">
        <f t="shared" si="153"/>
        <v>4.9515075974256533</v>
      </c>
      <c r="AD126" s="44">
        <f t="shared" si="153"/>
        <v>5.0544618911465546</v>
      </c>
      <c r="AE126" s="44">
        <f t="shared" si="153"/>
        <v>5.1661174658879974</v>
      </c>
      <c r="AF126" s="44">
        <f t="shared" si="153"/>
        <v>5.2880496419530996</v>
      </c>
      <c r="AG126" s="44">
        <f t="shared" si="153"/>
        <v>5.4222912450725573</v>
      </c>
      <c r="AH126" s="44">
        <f t="shared" si="153"/>
        <v>5.5715203293488171</v>
      </c>
      <c r="AI126" s="44">
        <f t="shared" si="153"/>
        <v>5.7393467234261974</v>
      </c>
      <c r="AJ126" s="44">
        <f t="shared" si="153"/>
        <v>5.9307540385515862</v>
      </c>
      <c r="AK126" s="44">
        <f t="shared" si="153"/>
        <v>6.1527627101014684</v>
      </c>
      <c r="AL126" s="44">
        <f t="shared" si="153"/>
        <v>6.4152393903885869</v>
      </c>
      <c r="AM126" s="44">
        <f t="shared" si="153"/>
        <v>6.7304489213782732</v>
      </c>
      <c r="AN126" s="44">
        <f t="shared" si="153"/>
        <v>7.0976730291742092</v>
      </c>
      <c r="AO126" s="44">
        <f t="shared" si="153"/>
        <v>7.2474250108400486</v>
      </c>
      <c r="AP126" s="44">
        <f t="shared" si="153"/>
        <v>-8</v>
      </c>
      <c r="AQ126" s="44">
        <f t="shared" si="154"/>
        <v>7.2474250108400451</v>
      </c>
      <c r="AR126" s="44">
        <f t="shared" si="154"/>
        <v>7.0976730291742101</v>
      </c>
      <c r="AS126" s="44">
        <f t="shared" si="154"/>
        <v>6.730448921378275</v>
      </c>
      <c r="AT126" s="45">
        <f t="shared" si="154"/>
        <v>6.4152393903885887</v>
      </c>
    </row>
    <row r="127" spans="1:46" ht="23.25" customHeight="1" x14ac:dyDescent="0.3">
      <c r="A127" s="5">
        <f t="shared" si="159"/>
        <v>-0.2</v>
      </c>
      <c r="B127" s="2">
        <f t="shared" si="155"/>
        <v>-1.963746609150257E-5</v>
      </c>
      <c r="C127" s="10">
        <f t="shared" ref="C127:W127" si="170">IF(($R$1-C$61)^2+($A127)^2&lt;0.001,"",($D$2/(4*PI()))*((3*COS(ATAN2($R$1-C$61,$A75))^2-1))*$R$2/(($R$1-C$61)^2+($A75)^2)^(3/2))</f>
        <v>4.6604767138548725E-6</v>
      </c>
      <c r="D127" s="11">
        <f t="shared" si="170"/>
        <v>5.6201273012141278E-6</v>
      </c>
      <c r="E127" s="11">
        <f t="shared" si="170"/>
        <v>6.85893577750951E-6</v>
      </c>
      <c r="F127" s="11">
        <f t="shared" si="170"/>
        <v>8.4845968025687988E-6</v>
      </c>
      <c r="G127" s="11">
        <f t="shared" si="170"/>
        <v>1.065771374970815E-5</v>
      </c>
      <c r="H127" s="11">
        <f t="shared" si="170"/>
        <v>1.3623914973310716E-5</v>
      </c>
      <c r="I127" s="11">
        <f t="shared" si="170"/>
        <v>1.7769398339073619E-5</v>
      </c>
      <c r="J127" s="11">
        <f t="shared" si="170"/>
        <v>2.3719731719963769E-5</v>
      </c>
      <c r="K127" s="11">
        <f t="shared" si="170"/>
        <v>3.2519915121653604E-5</v>
      </c>
      <c r="L127" s="11">
        <f t="shared" si="170"/>
        <v>4.5966155255168246E-5</v>
      </c>
      <c r="M127" s="11">
        <f t="shared" si="170"/>
        <v>6.7198400278578E-5</v>
      </c>
      <c r="N127" s="11">
        <f t="shared" si="170"/>
        <v>1.0156938830136006E-4</v>
      </c>
      <c r="O127" s="11">
        <f t="shared" si="170"/>
        <v>1.5652475842498507E-4</v>
      </c>
      <c r="P127" s="11">
        <f t="shared" si="170"/>
        <v>2.2975747772642632E-4</v>
      </c>
      <c r="Q127" s="11">
        <f t="shared" si="170"/>
        <v>2.2097086912079667E-4</v>
      </c>
      <c r="R127" s="11">
        <f t="shared" si="170"/>
        <v>-3.577708763999642E-4</v>
      </c>
      <c r="S127" s="11">
        <f t="shared" si="170"/>
        <v>-1.2499999999999996E-3</v>
      </c>
      <c r="T127" s="11">
        <f t="shared" si="170"/>
        <v>-3.577708763999688E-4</v>
      </c>
      <c r="U127" s="11">
        <f t="shared" si="170"/>
        <v>2.2097086912079507E-4</v>
      </c>
      <c r="V127" s="11">
        <f t="shared" si="170"/>
        <v>2.2975747772642651E-4</v>
      </c>
      <c r="W127" s="12">
        <f t="shared" si="170"/>
        <v>1.5652475842498545E-4</v>
      </c>
      <c r="X127" s="5">
        <v>-0.2</v>
      </c>
      <c r="Y127" s="59">
        <f t="shared" si="157"/>
        <v>3.8368941774313976</v>
      </c>
      <c r="Z127" s="43">
        <f t="shared" si="158"/>
        <v>4.6684303423568743</v>
      </c>
      <c r="AA127" s="44">
        <f t="shared" si="153"/>
        <v>4.7497461528624223</v>
      </c>
      <c r="AB127" s="44">
        <f t="shared" si="153"/>
        <v>4.8362567364342546</v>
      </c>
      <c r="AC127" s="44">
        <f t="shared" si="153"/>
        <v>4.9286312089895761</v>
      </c>
      <c r="AD127" s="44">
        <f t="shared" si="153"/>
        <v>5.0276640515596442</v>
      </c>
      <c r="AE127" s="44">
        <f t="shared" si="153"/>
        <v>5.1343019245363708</v>
      </c>
      <c r="AF127" s="44">
        <f t="shared" si="153"/>
        <v>5.2496727231095246</v>
      </c>
      <c r="AG127" s="44">
        <f t="shared" si="153"/>
        <v>5.3751097726686909</v>
      </c>
      <c r="AH127" s="44">
        <f t="shared" si="153"/>
        <v>5.5121494033966441</v>
      </c>
      <c r="AI127" s="44">
        <f t="shared" si="153"/>
        <v>5.6624381795977259</v>
      </c>
      <c r="AJ127" s="44">
        <f t="shared" si="153"/>
        <v>5.8273589343863303</v>
      </c>
      <c r="AK127" s="44">
        <f t="shared" si="153"/>
        <v>6.0067628369341834</v>
      </c>
      <c r="AL127" s="44">
        <f t="shared" si="153"/>
        <v>6.1945830421822663</v>
      </c>
      <c r="AM127" s="44">
        <f t="shared" si="153"/>
        <v>6.3612696549111458</v>
      </c>
      <c r="AN127" s="44">
        <f t="shared" si="153"/>
        <v>6.3443350238481049</v>
      </c>
      <c r="AO127" s="44">
        <f t="shared" si="153"/>
        <v>-6.5536049848239326</v>
      </c>
      <c r="AP127" s="44">
        <f t="shared" si="153"/>
        <v>-7.0969100130080562</v>
      </c>
      <c r="AQ127" s="44">
        <f t="shared" si="154"/>
        <v>-6.5536049848239379</v>
      </c>
      <c r="AR127" s="44">
        <f t="shared" si="154"/>
        <v>6.3443350238481013</v>
      </c>
      <c r="AS127" s="44">
        <f t="shared" si="154"/>
        <v>6.3612696549111467</v>
      </c>
      <c r="AT127" s="45">
        <f t="shared" si="154"/>
        <v>6.1945830421822663</v>
      </c>
    </row>
    <row r="128" spans="1:46" ht="23.25" customHeight="1" x14ac:dyDescent="0.3">
      <c r="A128" s="5">
        <f t="shared" si="159"/>
        <v>-0.30000000000000004</v>
      </c>
      <c r="B128" s="2">
        <f t="shared" si="155"/>
        <v>-1.518276088683511E-5</v>
      </c>
      <c r="C128" s="10">
        <f t="shared" ref="C128:W128" si="171">IF(($R$1-C$61)^2+($A128)^2&lt;0.001,"",($D$2/(4*PI()))*((3*COS(ATAN2($R$1-C$61,$A76))^2-1))*$R$2/(($R$1-C$61)^2+($A76)^2)^(3/2))</f>
        <v>4.4000063192236023E-6</v>
      </c>
      <c r="D128" s="11">
        <f t="shared" si="171"/>
        <v>5.2650069152810737E-6</v>
      </c>
      <c r="E128" s="11">
        <f t="shared" si="171"/>
        <v>6.3652302981498732E-6</v>
      </c>
      <c r="F128" s="11">
        <f t="shared" si="171"/>
        <v>7.7829796010490558E-6</v>
      </c>
      <c r="G128" s="11">
        <f t="shared" si="171"/>
        <v>9.635530406415888E-6</v>
      </c>
      <c r="H128" s="11">
        <f t="shared" si="171"/>
        <v>1.2091983343108744E-5</v>
      </c>
      <c r="I128" s="11">
        <f t="shared" si="171"/>
        <v>1.5398099526743527E-5</v>
      </c>
      <c r="J128" s="11">
        <f t="shared" si="171"/>
        <v>1.9910637119578674E-5</v>
      </c>
      <c r="K128" s="11">
        <f t="shared" si="171"/>
        <v>2.6136041501856871E-5</v>
      </c>
      <c r="L128" s="11">
        <f t="shared" si="171"/>
        <v>3.4739216779177454E-5</v>
      </c>
      <c r="M128" s="11">
        <f t="shared" si="171"/>
        <v>4.6377706199995603E-5</v>
      </c>
      <c r="N128" s="11">
        <f t="shared" si="171"/>
        <v>6.0825622758156216E-5</v>
      </c>
      <c r="O128" s="11">
        <f t="shared" si="171"/>
        <v>7.3599999999999973E-5</v>
      </c>
      <c r="P128" s="11">
        <f t="shared" si="171"/>
        <v>6.5472850109865517E-5</v>
      </c>
      <c r="Q128" s="11">
        <f t="shared" si="171"/>
        <v>-1.6411248409030239E-5</v>
      </c>
      <c r="R128" s="11">
        <f t="shared" si="171"/>
        <v>-2.2135943621178614E-4</v>
      </c>
      <c r="S128" s="11">
        <f t="shared" si="171"/>
        <v>-3.703703703703703E-4</v>
      </c>
      <c r="T128" s="11">
        <f t="shared" si="171"/>
        <v>-2.2135943621178717E-4</v>
      </c>
      <c r="U128" s="11">
        <f t="shared" si="171"/>
        <v>-1.6411248409030825E-5</v>
      </c>
      <c r="V128" s="11">
        <f t="shared" si="171"/>
        <v>6.5472850109865368E-5</v>
      </c>
      <c r="W128" s="12">
        <f t="shared" si="171"/>
        <v>7.3599999999999973E-5</v>
      </c>
      <c r="X128" s="5">
        <v>-0.30000000000000004</v>
      </c>
      <c r="Y128" s="59">
        <f t="shared" si="157"/>
        <v>2.6522836160203531</v>
      </c>
      <c r="Z128" s="43">
        <f t="shared" si="158"/>
        <v>4.643453300213908</v>
      </c>
      <c r="AA128" s="44">
        <f t="shared" si="153"/>
        <v>4.7213989459424814</v>
      </c>
      <c r="AB128" s="44">
        <f t="shared" si="153"/>
        <v>4.8038141213292374</v>
      </c>
      <c r="AC128" s="44">
        <f t="shared" si="153"/>
        <v>4.8911458921777395</v>
      </c>
      <c r="AD128" s="44">
        <f t="shared" si="153"/>
        <v>4.9838756262296</v>
      </c>
      <c r="AE128" s="44">
        <f t="shared" si="153"/>
        <v>5.0824975402589274</v>
      </c>
      <c r="AF128" s="44">
        <f t="shared" si="153"/>
        <v>5.1874671223961686</v>
      </c>
      <c r="AG128" s="44">
        <f t="shared" si="153"/>
        <v>5.2990851572192863</v>
      </c>
      <c r="AH128" s="44">
        <f t="shared" si="153"/>
        <v>5.4172398110913909</v>
      </c>
      <c r="AI128" s="44">
        <f t="shared" si="153"/>
        <v>5.5408200227375692</v>
      </c>
      <c r="AJ128" s="44">
        <f t="shared" si="153"/>
        <v>5.6663092650152223</v>
      </c>
      <c r="AK128" s="44">
        <f t="shared" si="153"/>
        <v>5.7840865641140971</v>
      </c>
      <c r="AL128" s="44">
        <f t="shared" si="153"/>
        <v>5.8668778143374984</v>
      </c>
      <c r="AM128" s="44">
        <f t="shared" si="153"/>
        <v>5.8160612466810599</v>
      </c>
      <c r="AN128" s="44">
        <f t="shared" si="153"/>
        <v>-5.2151416192329023</v>
      </c>
      <c r="AO128" s="44">
        <f t="shared" si="153"/>
        <v>-6.345098040014256</v>
      </c>
      <c r="AP128" s="44">
        <f t="shared" si="153"/>
        <v>-6.5686362358410113</v>
      </c>
      <c r="AQ128" s="44">
        <f t="shared" si="154"/>
        <v>-6.3450980400142587</v>
      </c>
      <c r="AR128" s="44">
        <f t="shared" si="154"/>
        <v>-5.2151416192329183</v>
      </c>
      <c r="AS128" s="44">
        <f t="shared" si="154"/>
        <v>5.8160612466810591</v>
      </c>
      <c r="AT128" s="45">
        <f t="shared" si="154"/>
        <v>5.8668778143374984</v>
      </c>
    </row>
    <row r="129" spans="1:46" ht="23.25" customHeight="1" x14ac:dyDescent="0.3">
      <c r="A129" s="5">
        <f t="shared" si="159"/>
        <v>-0.4</v>
      </c>
      <c r="B129" s="2">
        <f t="shared" si="155"/>
        <v>-1.1428890081185466E-5</v>
      </c>
      <c r="C129" s="10">
        <f t="shared" ref="C129:W129" si="172">IF(($R$1-C$61)^2+($A129)^2&lt;0.001,"",($D$2/(4*PI()))*((3*COS(ATAN2($R$1-C$61,$A77))^2-1))*$R$2/(($R$1-C$61)^2+($A77)^2)^(3/2))</f>
        <v>4.064989390206703E-6</v>
      </c>
      <c r="D129" s="11">
        <f t="shared" si="172"/>
        <v>4.8133464619748384E-6</v>
      </c>
      <c r="E129" s="11">
        <f t="shared" si="172"/>
        <v>5.7457694068960333E-6</v>
      </c>
      <c r="F129" s="11">
        <f t="shared" si="172"/>
        <v>6.9171397608241339E-6</v>
      </c>
      <c r="G129" s="11">
        <f t="shared" si="172"/>
        <v>8.3998000348222534E-6</v>
      </c>
      <c r="H129" s="11">
        <f t="shared" si="172"/>
        <v>1.0287433035536682E-5</v>
      </c>
      <c r="I129" s="11">
        <f t="shared" si="172"/>
        <v>1.2696173537670004E-5</v>
      </c>
      <c r="J129" s="11">
        <f t="shared" si="172"/>
        <v>1.5755185472367764E-5</v>
      </c>
      <c r="K129" s="11">
        <f t="shared" si="172"/>
        <v>1.9565594803123147E-5</v>
      </c>
      <c r="L129" s="11">
        <f t="shared" si="172"/>
        <v>2.4073013577077147E-5</v>
      </c>
      <c r="M129" s="11">
        <f t="shared" si="172"/>
        <v>2.871968471580327E-5</v>
      </c>
      <c r="N129" s="11">
        <f t="shared" si="172"/>
        <v>3.1587792410544931E-5</v>
      </c>
      <c r="O129" s="11">
        <f t="shared" si="172"/>
        <v>2.7621358640099527E-5</v>
      </c>
      <c r="P129" s="11">
        <f t="shared" si="172"/>
        <v>6.4000000000000886E-6</v>
      </c>
      <c r="Q129" s="11">
        <f t="shared" si="172"/>
        <v>-4.4721359549995687E-5</v>
      </c>
      <c r="R129" s="11">
        <f t="shared" si="172"/>
        <v>-1.1749130624597432E-4</v>
      </c>
      <c r="S129" s="11">
        <f t="shared" si="172"/>
        <v>-1.5624999999999998E-4</v>
      </c>
      <c r="T129" s="11">
        <f t="shared" si="172"/>
        <v>-1.1749130624597463E-4</v>
      </c>
      <c r="U129" s="11">
        <f t="shared" si="172"/>
        <v>-4.4721359549996087E-5</v>
      </c>
      <c r="V129" s="11">
        <f t="shared" si="172"/>
        <v>6.399999999999871E-6</v>
      </c>
      <c r="W129" s="12">
        <f t="shared" si="172"/>
        <v>2.7621358640099442E-5</v>
      </c>
      <c r="X129" s="5">
        <v>-0.4</v>
      </c>
      <c r="Y129" s="59">
        <f t="shared" si="157"/>
        <v>2.4580554579118985</v>
      </c>
      <c r="Z129" s="43">
        <f t="shared" si="158"/>
        <v>4.6090594164047003</v>
      </c>
      <c r="AA129" s="44">
        <f t="shared" si="153"/>
        <v>4.6824471230753399</v>
      </c>
      <c r="AB129" s="44">
        <f t="shared" si="153"/>
        <v>4.7593481926057821</v>
      </c>
      <c r="AC129" s="44">
        <f t="shared" si="153"/>
        <v>4.839926550688296</v>
      </c>
      <c r="AD129" s="44">
        <f t="shared" si="153"/>
        <v>4.9242689473943866</v>
      </c>
      <c r="AE129" s="44">
        <f t="shared" si="153"/>
        <v>5.0123070212563841</v>
      </c>
      <c r="AF129" s="44">
        <f t="shared" si="153"/>
        <v>5.1036728499422406</v>
      </c>
      <c r="AG129" s="44">
        <f t="shared" si="153"/>
        <v>5.197423520118825</v>
      </c>
      <c r="AH129" s="44">
        <f t="shared" si="153"/>
        <v>5.2914930551903225</v>
      </c>
      <c r="AI129" s="44">
        <f t="shared" si="153"/>
        <v>5.3815304607765775</v>
      </c>
      <c r="AJ129" s="44">
        <f t="shared" si="153"/>
        <v>5.4581796679192021</v>
      </c>
      <c r="AK129" s="44">
        <f t="shared" si="153"/>
        <v>5.4995192752429158</v>
      </c>
      <c r="AL129" s="44">
        <f t="shared" si="153"/>
        <v>5.4412450368561602</v>
      </c>
      <c r="AM129" s="44">
        <f t="shared" si="153"/>
        <v>4.8061799739838929</v>
      </c>
      <c r="AN129" s="44">
        <f t="shared" si="153"/>
        <v>-5.6505149978319897</v>
      </c>
      <c r="AO129" s="44">
        <f t="shared" si="153"/>
        <v>-6.0700057322325529</v>
      </c>
      <c r="AP129" s="44">
        <f t="shared" si="153"/>
        <v>-6.1938200260161125</v>
      </c>
      <c r="AQ129" s="44">
        <f t="shared" si="154"/>
        <v>-6.0700057322325538</v>
      </c>
      <c r="AR129" s="44">
        <f t="shared" si="154"/>
        <v>-5.6505149978319933</v>
      </c>
      <c r="AS129" s="44">
        <f t="shared" si="154"/>
        <v>4.8061799739838786</v>
      </c>
      <c r="AT129" s="45">
        <f t="shared" si="154"/>
        <v>5.4412450368561585</v>
      </c>
    </row>
    <row r="130" spans="1:46" ht="23.25" customHeight="1" x14ac:dyDescent="0.3">
      <c r="A130" s="5">
        <f t="shared" si="159"/>
        <v>-0.5</v>
      </c>
      <c r="B130" s="2">
        <f t="shared" si="155"/>
        <v>-8.5865949282093886E-6</v>
      </c>
      <c r="C130" s="10">
        <f t="shared" ref="C130:W130" si="173">IF(($R$1-C$61)^2+($A130)^2&lt;0.001,"",($D$2/(4*PI()))*((3*COS(ATAN2($R$1-C$61,$A78))^2-1))*$R$2/(($R$1-C$61)^2+($A78)^2)^(3/2))</f>
        <v>3.6792827258318939E-6</v>
      </c>
      <c r="D130" s="11">
        <f t="shared" si="173"/>
        <v>4.3006976178289957E-6</v>
      </c>
      <c r="E130" s="11">
        <f t="shared" si="173"/>
        <v>5.0545835547316113E-6</v>
      </c>
      <c r="F130" s="11">
        <f t="shared" si="173"/>
        <v>5.9709029558760765E-6</v>
      </c>
      <c r="G130" s="11">
        <f t="shared" si="173"/>
        <v>7.0833546552183864E-6</v>
      </c>
      <c r="H130" s="11">
        <f t="shared" si="173"/>
        <v>8.4251490817561409E-6</v>
      </c>
      <c r="I130" s="11">
        <f t="shared" si="173"/>
        <v>1.0017584539199055E-5</v>
      </c>
      <c r="J130" s="11">
        <f t="shared" si="173"/>
        <v>1.1842841148357523E-5</v>
      </c>
      <c r="K130" s="11">
        <f t="shared" si="173"/>
        <v>1.3783585613010357E-5</v>
      </c>
      <c r="L130" s="11">
        <f t="shared" si="173"/>
        <v>1.5496854690100082E-5</v>
      </c>
      <c r="M130" s="11">
        <f t="shared" si="173"/>
        <v>1.6172355164864587E-5</v>
      </c>
      <c r="N130" s="11">
        <f t="shared" si="173"/>
        <v>1.4142135623730961E-5</v>
      </c>
      <c r="O130" s="11">
        <f t="shared" si="173"/>
        <v>6.5033690257004599E-6</v>
      </c>
      <c r="P130" s="11">
        <f t="shared" si="173"/>
        <v>-1.0384862422124174E-5</v>
      </c>
      <c r="Q130" s="11">
        <f t="shared" si="173"/>
        <v>-3.7536513067893896E-5</v>
      </c>
      <c r="R130" s="11">
        <f t="shared" si="173"/>
        <v>-6.6725903967133551E-5</v>
      </c>
      <c r="S130" s="11">
        <f t="shared" si="173"/>
        <v>-7.9999999999999993E-5</v>
      </c>
      <c r="T130" s="11">
        <f t="shared" si="173"/>
        <v>-6.6725903967133701E-5</v>
      </c>
      <c r="U130" s="11">
        <f t="shared" si="173"/>
        <v>-3.7536513067894073E-5</v>
      </c>
      <c r="V130" s="11">
        <f t="shared" si="173"/>
        <v>-1.0384862422124321E-5</v>
      </c>
      <c r="W130" s="12">
        <f t="shared" si="173"/>
        <v>6.5033690257004099E-6</v>
      </c>
      <c r="X130" s="5">
        <v>-0.5</v>
      </c>
      <c r="Y130" s="59">
        <f t="shared" si="157"/>
        <v>1.4338497871614511</v>
      </c>
      <c r="Z130" s="43">
        <f t="shared" si="158"/>
        <v>4.5657631614519349</v>
      </c>
      <c r="AA130" s="44">
        <f t="shared" si="153"/>
        <v>4.6335389083702179</v>
      </c>
      <c r="AB130" s="44">
        <f t="shared" si="153"/>
        <v>4.7036853800393121</v>
      </c>
      <c r="AC130" s="44">
        <f t="shared" si="153"/>
        <v>4.7760400127208831</v>
      </c>
      <c r="AD130" s="44">
        <f t="shared" si="153"/>
        <v>4.8502389869555742</v>
      </c>
      <c r="AE130" s="44">
        <f t="shared" si="153"/>
        <v>4.9255775943874367</v>
      </c>
      <c r="AF130" s="44">
        <f t="shared" si="153"/>
        <v>5.0007630161661529</v>
      </c>
      <c r="AG130" s="44">
        <f t="shared" si="153"/>
        <v>5.0734559039944811</v>
      </c>
      <c r="AH130" s="44">
        <f t="shared" si="153"/>
        <v>5.1393622080928898</v>
      </c>
      <c r="AI130" s="44">
        <f t="shared" si="153"/>
        <v>5.1902435607930153</v>
      </c>
      <c r="AJ130" s="44">
        <f t="shared" si="153"/>
        <v>5.2087732704088001</v>
      </c>
      <c r="AK130" s="44">
        <f t="shared" si="153"/>
        <v>5.1505149978319906</v>
      </c>
      <c r="AL130" s="44">
        <f t="shared" si="153"/>
        <v>4.8131383982149201</v>
      </c>
      <c r="AM130" s="44">
        <f t="shared" si="153"/>
        <v>-5.0164007474086167</v>
      </c>
      <c r="AN130" s="44">
        <f t="shared" si="153"/>
        <v>-5.5744539266308832</v>
      </c>
      <c r="AO130" s="44">
        <f t="shared" si="153"/>
        <v>-5.8242944660905476</v>
      </c>
      <c r="AP130" s="44">
        <f t="shared" ref="AP130:AP135" si="174">IFERROR(IF(S130="","",IF(AND(LOG(ABS(S130))&gt;-10,LOG(ABS(S130))&lt;10),(LOG(ABS(S130))+10)*S130/ABS(S130),"")),"")</f>
        <v>-5.9030899869919438</v>
      </c>
      <c r="AQ130" s="44">
        <f t="shared" si="154"/>
        <v>-5.8242944660905485</v>
      </c>
      <c r="AR130" s="44">
        <f t="shared" si="154"/>
        <v>-5.574453926630885</v>
      </c>
      <c r="AS130" s="44">
        <f t="shared" si="154"/>
        <v>-5.016400747408623</v>
      </c>
      <c r="AT130" s="45">
        <f t="shared" si="154"/>
        <v>4.8131383982149165</v>
      </c>
    </row>
    <row r="131" spans="1:46" ht="23.25" customHeight="1" x14ac:dyDescent="0.3">
      <c r="A131" s="5">
        <f t="shared" si="159"/>
        <v>-0.6</v>
      </c>
      <c r="B131" s="2">
        <f t="shared" si="155"/>
        <v>-6.5438257743796203E-6</v>
      </c>
      <c r="C131" s="10">
        <f t="shared" ref="C131:W131" si="175">IF(($R$1-C$61)^2+($A131)^2&lt;0.001,"",($D$2/(4*PI()))*((3*COS(ATAN2($R$1-C$61,$A79))^2-1))*$R$2/(($R$1-C$61)^2+($A79)^2)^(3/2))</f>
        <v>3.2670051877321114E-6</v>
      </c>
      <c r="D131" s="11">
        <f t="shared" si="175"/>
        <v>3.7618291963466708E-6</v>
      </c>
      <c r="E131" s="11">
        <f t="shared" si="175"/>
        <v>4.3424020973971852E-6</v>
      </c>
      <c r="F131" s="11">
        <f t="shared" si="175"/>
        <v>5.0190588773923251E-6</v>
      </c>
      <c r="G131" s="11">
        <f t="shared" si="175"/>
        <v>5.7972132749994547E-6</v>
      </c>
      <c r="H131" s="11">
        <f t="shared" si="175"/>
        <v>6.6698810580684843E-6</v>
      </c>
      <c r="I131" s="11">
        <f t="shared" si="175"/>
        <v>7.6032028447695312E-6</v>
      </c>
      <c r="J131" s="11">
        <f t="shared" si="175"/>
        <v>8.5095362120898593E-6</v>
      </c>
      <c r="K131" s="11">
        <f t="shared" si="175"/>
        <v>9.1999999999999983E-6</v>
      </c>
      <c r="L131" s="11">
        <f t="shared" si="175"/>
        <v>9.3077428268212374E-6</v>
      </c>
      <c r="M131" s="11">
        <f t="shared" si="175"/>
        <v>8.1841062637331931E-6</v>
      </c>
      <c r="N131" s="11">
        <f t="shared" si="175"/>
        <v>4.8172972831511641E-6</v>
      </c>
      <c r="O131" s="11">
        <f t="shared" si="175"/>
        <v>-2.0514060511287795E-6</v>
      </c>
      <c r="P131" s="11">
        <f t="shared" si="175"/>
        <v>-1.3250773199998726E-5</v>
      </c>
      <c r="Q131" s="11">
        <f t="shared" si="175"/>
        <v>-2.7669929526473288E-5</v>
      </c>
      <c r="R131" s="11">
        <f t="shared" si="175"/>
        <v>-4.0829551266487542E-5</v>
      </c>
      <c r="S131" s="11">
        <f t="shared" si="175"/>
        <v>-4.6296296296296308E-5</v>
      </c>
      <c r="T131" s="11">
        <f t="shared" si="175"/>
        <v>-4.0829551266487596E-5</v>
      </c>
      <c r="U131" s="11">
        <f t="shared" si="175"/>
        <v>-2.7669929526473376E-5</v>
      </c>
      <c r="V131" s="11">
        <f t="shared" si="175"/>
        <v>-1.3250773199998793E-5</v>
      </c>
      <c r="W131" s="12">
        <f t="shared" si="175"/>
        <v>-2.0514060511288536E-6</v>
      </c>
      <c r="X131" s="5">
        <v>-0.6</v>
      </c>
      <c r="Y131" s="59">
        <f t="shared" si="157"/>
        <v>0.51021193781548302</v>
      </c>
      <c r="Z131" s="43">
        <f t="shared" si="158"/>
        <v>4.5141498240994471</v>
      </c>
      <c r="AA131" s="44">
        <f t="shared" ref="AA131:AO135" si="176">IFERROR(IF(D131="","",IF(AND(LOG(ABS(D131))&gt;-10,LOG(ABS(D131))&lt;10),(LOG(ABS(D131))+10)*D131/ABS(D131),"")),"")</f>
        <v>4.5753990727751965</v>
      </c>
      <c r="AB131" s="44">
        <f t="shared" si="176"/>
        <v>4.6377300357456255</v>
      </c>
      <c r="AC131" s="44">
        <f t="shared" si="176"/>
        <v>4.7006222903177646</v>
      </c>
      <c r="AD131" s="44">
        <f t="shared" si="176"/>
        <v>4.7632192780232785</v>
      </c>
      <c r="AE131" s="44">
        <f t="shared" si="176"/>
        <v>4.8241180893460687</v>
      </c>
      <c r="AF131" s="44">
        <f t="shared" si="176"/>
        <v>4.8809965771221542</v>
      </c>
      <c r="AG131" s="44">
        <f t="shared" si="176"/>
        <v>4.9299058907521589</v>
      </c>
      <c r="AH131" s="44">
        <f t="shared" si="176"/>
        <v>4.9637878273455556</v>
      </c>
      <c r="AI131" s="44">
        <f t="shared" si="176"/>
        <v>4.9688443752125222</v>
      </c>
      <c r="AJ131" s="44">
        <f t="shared" si="176"/>
        <v>4.9129712596891162</v>
      </c>
      <c r="AK131" s="44">
        <f t="shared" si="176"/>
        <v>4.6828034481513212</v>
      </c>
      <c r="AL131" s="44">
        <f t="shared" si="176"/>
        <v>-4.3120516322409586</v>
      </c>
      <c r="AM131" s="44">
        <f t="shared" si="176"/>
        <v>-5.1222412206649457</v>
      </c>
      <c r="AN131" s="44">
        <f t="shared" si="176"/>
        <v>-5.4420080530223132</v>
      </c>
      <c r="AO131" s="44">
        <f t="shared" si="176"/>
        <v>-5.610974606874767</v>
      </c>
      <c r="AP131" s="44">
        <f t="shared" si="174"/>
        <v>-5.6655462488490684</v>
      </c>
      <c r="AQ131" s="44">
        <f t="shared" ref="AQ131:AT135" si="177">IFERROR(IF(T131="","",IF(AND(LOG(ABS(T131))&gt;-10,LOG(ABS(T131))&lt;10),(LOG(ABS(T131))+10)*T131/ABS(T131),"")),"")</f>
        <v>-5.6109746068747679</v>
      </c>
      <c r="AR131" s="44">
        <f t="shared" si="177"/>
        <v>-5.4420080530223141</v>
      </c>
      <c r="AS131" s="44">
        <f t="shared" si="177"/>
        <v>-5.1222412206649484</v>
      </c>
      <c r="AT131" s="45">
        <f t="shared" si="177"/>
        <v>-4.3120516322409745</v>
      </c>
    </row>
    <row r="132" spans="1:46" ht="23.25" customHeight="1" x14ac:dyDescent="0.3">
      <c r="A132" s="5">
        <f t="shared" si="159"/>
        <v>-0.7</v>
      </c>
      <c r="B132" s="2">
        <f t="shared" si="155"/>
        <v>-5.0927102672958132E-6</v>
      </c>
      <c r="C132" s="10">
        <f t="shared" ref="C132:W132" si="178">IF(($R$1-C$61)^2+($A132)^2&lt;0.001,"",($D$2/(4*PI()))*((3*COS(ATAN2($R$1-C$61,$A80))^2-1))*$R$2/(($R$1-C$61)^2+($A80)^2)^(3/2))</f>
        <v>2.8499116236207582E-6</v>
      </c>
      <c r="D132" s="11">
        <f t="shared" si="178"/>
        <v>3.2267696657440606E-6</v>
      </c>
      <c r="E132" s="11">
        <f t="shared" si="178"/>
        <v>3.6507232285710849E-6</v>
      </c>
      <c r="F132" s="11">
        <f t="shared" si="178"/>
        <v>4.1186663236956978E-6</v>
      </c>
      <c r="G132" s="11">
        <f t="shared" si="178"/>
        <v>4.6185391400826315E-6</v>
      </c>
      <c r="H132" s="11">
        <f t="shared" si="178"/>
        <v>5.1219461192921291E-6</v>
      </c>
      <c r="I132" s="11">
        <f t="shared" si="178"/>
        <v>5.5720021619915815E-6</v>
      </c>
      <c r="J132" s="11">
        <f t="shared" si="178"/>
        <v>5.8643524367866479E-6</v>
      </c>
      <c r="K132" s="11">
        <f t="shared" si="178"/>
        <v>5.8201071816355399E-6</v>
      </c>
      <c r="L132" s="11">
        <f t="shared" si="178"/>
        <v>5.153839513021486E-6</v>
      </c>
      <c r="M132" s="11">
        <f t="shared" si="178"/>
        <v>3.4528723389820744E-6</v>
      </c>
      <c r="N132" s="11">
        <f t="shared" si="178"/>
        <v>2.1228568068631774E-7</v>
      </c>
      <c r="O132" s="11">
        <f t="shared" si="178"/>
        <v>-4.9907467171989006E-6</v>
      </c>
      <c r="P132" s="11">
        <f t="shared" si="178"/>
        <v>-1.2100176630949449E-5</v>
      </c>
      <c r="Q132" s="11">
        <f t="shared" si="178"/>
        <v>-2.0049067717679765E-5</v>
      </c>
      <c r="R132" s="11">
        <f t="shared" si="178"/>
        <v>-2.6587214972614181E-5</v>
      </c>
      <c r="S132" s="11">
        <f t="shared" si="178"/>
        <v>-2.9154518950437326E-5</v>
      </c>
      <c r="T132" s="11">
        <f t="shared" si="178"/>
        <v>-2.6587214972614211E-5</v>
      </c>
      <c r="U132" s="11">
        <f t="shared" si="178"/>
        <v>-2.0049067717679816E-5</v>
      </c>
      <c r="V132" s="11">
        <f t="shared" si="178"/>
        <v>-1.2100176630949488E-5</v>
      </c>
      <c r="W132" s="12">
        <f t="shared" si="178"/>
        <v>-4.9907467171989463E-6</v>
      </c>
      <c r="X132" s="5">
        <v>-0.7</v>
      </c>
      <c r="Y132" s="59">
        <f t="shared" si="157"/>
        <v>0.37575783456522249</v>
      </c>
      <c r="Z132" s="43">
        <f t="shared" si="158"/>
        <v>4.4548313926509886</v>
      </c>
      <c r="AA132" s="44">
        <f t="shared" si="176"/>
        <v>4.5087679655692128</v>
      </c>
      <c r="AB132" s="44">
        <f t="shared" si="176"/>
        <v>4.5623789091314393</v>
      </c>
      <c r="AC132" s="44">
        <f t="shared" si="176"/>
        <v>4.6147566087450356</v>
      </c>
      <c r="AD132" s="44">
        <f t="shared" si="176"/>
        <v>4.6645046284287028</v>
      </c>
      <c r="AE132" s="44">
        <f t="shared" si="176"/>
        <v>4.7094350055620886</v>
      </c>
      <c r="AF132" s="44">
        <f t="shared" si="176"/>
        <v>4.7460112762624842</v>
      </c>
      <c r="AG132" s="44">
        <f t="shared" si="176"/>
        <v>4.7682200627163276</v>
      </c>
      <c r="AH132" s="44">
        <f t="shared" si="176"/>
        <v>4.764930982581892</v>
      </c>
      <c r="AI132" s="44">
        <f t="shared" si="176"/>
        <v>4.712130890797277</v>
      </c>
      <c r="AJ132" s="44">
        <f t="shared" si="176"/>
        <v>4.5381805217318618</v>
      </c>
      <c r="AK132" s="44">
        <f t="shared" si="176"/>
        <v>3.3269207006725905</v>
      </c>
      <c r="AL132" s="44">
        <f t="shared" si="176"/>
        <v>-4.6981655297711331</v>
      </c>
      <c r="AM132" s="44">
        <f t="shared" si="176"/>
        <v>-5.0827917099269291</v>
      </c>
      <c r="AN132" s="44">
        <f t="shared" si="176"/>
        <v>-5.302094182717763</v>
      </c>
      <c r="AO132" s="44">
        <f t="shared" si="176"/>
        <v>-5.4246728470956702</v>
      </c>
      <c r="AP132" s="44">
        <f t="shared" si="174"/>
        <v>-5.4647058799572292</v>
      </c>
      <c r="AQ132" s="44">
        <f t="shared" si="177"/>
        <v>-5.4246728470956711</v>
      </c>
      <c r="AR132" s="44">
        <f t="shared" si="177"/>
        <v>-5.3020941827177639</v>
      </c>
      <c r="AS132" s="44">
        <f t="shared" si="177"/>
        <v>-5.08279170992693</v>
      </c>
      <c r="AT132" s="45">
        <f t="shared" si="177"/>
        <v>-4.6981655297711375</v>
      </c>
    </row>
    <row r="133" spans="1:46" ht="23.25" customHeight="1" x14ac:dyDescent="0.3">
      <c r="A133" s="5">
        <f t="shared" si="159"/>
        <v>-0.79999999999999993</v>
      </c>
      <c r="B133" s="2">
        <f t="shared" si="155"/>
        <v>-4.0522191983749149E-6</v>
      </c>
      <c r="C133" s="10">
        <f t="shared" ref="C133:W133" si="179">IF(($R$1-C$61)^2+($A133)^2&lt;0.001,"",($D$2/(4*PI()))*((3*COS(ATAN2($R$1-C$61,$A81))^2-1))*$R$2/(($R$1-C$61)^2+($A81)^2)^(3/2))</f>
        <v>2.4456993503903955E-6</v>
      </c>
      <c r="D133" s="11">
        <f t="shared" si="179"/>
        <v>2.7185836320136462E-6</v>
      </c>
      <c r="E133" s="11">
        <f t="shared" si="179"/>
        <v>3.0091266971346447E-6</v>
      </c>
      <c r="F133" s="11">
        <f t="shared" si="179"/>
        <v>3.306440868132303E-6</v>
      </c>
      <c r="G133" s="11">
        <f t="shared" si="179"/>
        <v>3.5899605894754104E-6</v>
      </c>
      <c r="H133" s="11">
        <f t="shared" si="179"/>
        <v>3.823760488902785E-6</v>
      </c>
      <c r="I133" s="11">
        <f t="shared" si="179"/>
        <v>3.9484740513181189E-6</v>
      </c>
      <c r="J133" s="11">
        <f t="shared" si="179"/>
        <v>3.8708475746333039E-6</v>
      </c>
      <c r="K133" s="11">
        <f t="shared" si="179"/>
        <v>3.4526698300124429E-6</v>
      </c>
      <c r="L133" s="11">
        <f t="shared" si="179"/>
        <v>2.5048562553874487E-6</v>
      </c>
      <c r="M133" s="11">
        <f t="shared" si="179"/>
        <v>8.0000000000000272E-7</v>
      </c>
      <c r="N133" s="11">
        <f t="shared" si="179"/>
        <v>-1.8734970736130473E-6</v>
      </c>
      <c r="O133" s="11">
        <f t="shared" si="179"/>
        <v>-5.5901699437494643E-6</v>
      </c>
      <c r="P133" s="11">
        <f t="shared" si="179"/>
        <v>-1.0103007639373244E-5</v>
      </c>
      <c r="Q133" s="11">
        <f t="shared" si="179"/>
        <v>-1.4686413280746807E-5</v>
      </c>
      <c r="R133" s="11">
        <f t="shared" si="179"/>
        <v>-1.8201546850960769E-5</v>
      </c>
      <c r="S133" s="11">
        <f t="shared" si="179"/>
        <v>-1.9531250000000004E-5</v>
      </c>
      <c r="T133" s="11">
        <f t="shared" si="179"/>
        <v>-1.8201546850960786E-5</v>
      </c>
      <c r="U133" s="11">
        <f t="shared" si="179"/>
        <v>-1.4686413280746822E-5</v>
      </c>
      <c r="V133" s="11">
        <f t="shared" si="179"/>
        <v>-1.0103007639373273E-5</v>
      </c>
      <c r="W133" s="12">
        <f t="shared" si="179"/>
        <v>-5.5901699437494939E-6</v>
      </c>
      <c r="X133" s="5">
        <v>-0.79999999999999993</v>
      </c>
      <c r="Y133" s="59">
        <f t="shared" si="157"/>
        <v>-4.4704379190537005E-2</v>
      </c>
      <c r="Z133" s="43">
        <f t="shared" si="158"/>
        <v>4.3884030681983788</v>
      </c>
      <c r="AA133" s="44">
        <f t="shared" si="176"/>
        <v>4.4343426977803855</v>
      </c>
      <c r="AB133" s="44">
        <f t="shared" si="176"/>
        <v>4.4784404737846346</v>
      </c>
      <c r="AC133" s="44">
        <f t="shared" si="176"/>
        <v>4.5193607602553403</v>
      </c>
      <c r="AD133" s="44">
        <f t="shared" si="176"/>
        <v>4.5550896809272592</v>
      </c>
      <c r="AE133" s="44">
        <f t="shared" si="176"/>
        <v>4.5824906813013593</v>
      </c>
      <c r="AF133" s="44">
        <f t="shared" si="176"/>
        <v>4.596429288250973</v>
      </c>
      <c r="AG133" s="44">
        <f t="shared" si="176"/>
        <v>4.5878060701050583</v>
      </c>
      <c r="AH133" s="44">
        <f t="shared" si="176"/>
        <v>4.5381550498642165</v>
      </c>
      <c r="AI133" s="44">
        <f t="shared" si="176"/>
        <v>4.3987828083337064</v>
      </c>
      <c r="AJ133" s="44">
        <f t="shared" si="176"/>
        <v>3.9030899869919446</v>
      </c>
      <c r="AK133" s="44">
        <f t="shared" si="176"/>
        <v>-4.2726530190659533</v>
      </c>
      <c r="AL133" s="44">
        <f t="shared" si="176"/>
        <v>-4.747425010840046</v>
      </c>
      <c r="AM133" s="44">
        <f t="shared" si="176"/>
        <v>-5.0044506813804341</v>
      </c>
      <c r="AN133" s="44">
        <f t="shared" si="176"/>
        <v>-5.16691574524061</v>
      </c>
      <c r="AO133" s="44">
        <f t="shared" si="176"/>
        <v>-5.2601082978911151</v>
      </c>
      <c r="AP133" s="44">
        <f t="shared" si="174"/>
        <v>-5.2907300390241696</v>
      </c>
      <c r="AQ133" s="44">
        <f t="shared" si="177"/>
        <v>-5.2601082978911151</v>
      </c>
      <c r="AR133" s="44">
        <f t="shared" si="177"/>
        <v>-5.16691574524061</v>
      </c>
      <c r="AS133" s="44">
        <f t="shared" si="177"/>
        <v>-5.004450681380435</v>
      </c>
      <c r="AT133" s="45">
        <f t="shared" si="177"/>
        <v>-4.7474250108400486</v>
      </c>
    </row>
    <row r="134" spans="1:46" ht="23.25" customHeight="1" x14ac:dyDescent="0.3">
      <c r="A134" s="5">
        <f t="shared" si="159"/>
        <v>-0.89999999999999991</v>
      </c>
      <c r="B134" s="2">
        <f t="shared" si="155"/>
        <v>-3.2915728495588965E-6</v>
      </c>
      <c r="C134" s="10">
        <f t="shared" ref="C134:W134" si="180">IF(($R$1-C$61)^2+($A134)^2&lt;0.001,"",($D$2/(4*PI()))*((3*COS(ATAN2($R$1-C$61,$A82))^2-1))*$R$2/(($R$1-C$61)^2+($A82)^2)^(3/2))</f>
        <v>2.0672953034096053E-6</v>
      </c>
      <c r="D134" s="11">
        <f t="shared" si="180"/>
        <v>2.252800842894677E-6</v>
      </c>
      <c r="E134" s="11">
        <f t="shared" si="180"/>
        <v>2.4353476506564671E-6</v>
      </c>
      <c r="F134" s="11">
        <f t="shared" si="180"/>
        <v>2.6006571477224768E-6</v>
      </c>
      <c r="G134" s="11">
        <f t="shared" si="180"/>
        <v>2.7259259259259272E-6</v>
      </c>
      <c r="H134" s="11">
        <f t="shared" si="180"/>
        <v>2.7761789212228466E-6</v>
      </c>
      <c r="I134" s="11">
        <f t="shared" si="180"/>
        <v>2.699917688819415E-6</v>
      </c>
      <c r="J134" s="11">
        <f t="shared" si="180"/>
        <v>2.4249203744394651E-6</v>
      </c>
      <c r="K134" s="11">
        <f t="shared" si="180"/>
        <v>1.856426898038424E-6</v>
      </c>
      <c r="L134" s="11">
        <f t="shared" si="180"/>
        <v>8.8224771172896731E-7</v>
      </c>
      <c r="M134" s="11">
        <f t="shared" si="180"/>
        <v>-6.0782401514926828E-7</v>
      </c>
      <c r="N134" s="11">
        <f t="shared" si="180"/>
        <v>-2.6797669751757872E-6</v>
      </c>
      <c r="O134" s="11">
        <f t="shared" si="180"/>
        <v>-5.2876992338768479E-6</v>
      </c>
      <c r="P134" s="11">
        <f t="shared" si="180"/>
        <v>-8.1984976374735703E-6</v>
      </c>
      <c r="Q134" s="11">
        <f t="shared" si="180"/>
        <v>-1.0959116554160484E-5</v>
      </c>
      <c r="R134" s="11">
        <f t="shared" si="180"/>
        <v>-1.2974554669709814E-5</v>
      </c>
      <c r="S134" s="11">
        <f t="shared" si="180"/>
        <v>-1.3717421124828537E-5</v>
      </c>
      <c r="T134" s="11">
        <f t="shared" si="180"/>
        <v>-1.297455466970982E-5</v>
      </c>
      <c r="U134" s="11">
        <f t="shared" si="180"/>
        <v>-1.0959116554160494E-5</v>
      </c>
      <c r="V134" s="11">
        <f t="shared" si="180"/>
        <v>-8.198497637473589E-6</v>
      </c>
      <c r="W134" s="12">
        <f t="shared" si="180"/>
        <v>-5.2876992338768691E-6</v>
      </c>
      <c r="X134" s="5">
        <v>-0.89999999999999991</v>
      </c>
      <c r="Y134" s="59">
        <f t="shared" si="157"/>
        <v>-0.45475419628319291</v>
      </c>
      <c r="Z134" s="43">
        <f t="shared" si="158"/>
        <v>4.3154025179823847</v>
      </c>
      <c r="AA134" s="44">
        <f t="shared" si="176"/>
        <v>4.352722799955111</v>
      </c>
      <c r="AB134" s="44">
        <f t="shared" si="176"/>
        <v>4.3865609663657157</v>
      </c>
      <c r="AC134" s="44">
        <f t="shared" si="176"/>
        <v>4.4150831016512004</v>
      </c>
      <c r="AD134" s="44">
        <f t="shared" si="176"/>
        <v>4.4355140501785115</v>
      </c>
      <c r="AE134" s="44">
        <f t="shared" si="176"/>
        <v>4.44344745241529</v>
      </c>
      <c r="AF134" s="44">
        <f t="shared" si="176"/>
        <v>4.4313505242195701</v>
      </c>
      <c r="AG134" s="44">
        <f t="shared" si="176"/>
        <v>4.384697482522073</v>
      </c>
      <c r="AH134" s="44">
        <f t="shared" si="176"/>
        <v>4.2686778523482811</v>
      </c>
      <c r="AI134" s="44">
        <f t="shared" si="176"/>
        <v>3.9455905406111835</v>
      </c>
      <c r="AJ134" s="44">
        <f t="shared" si="176"/>
        <v>-3.7837778550739154</v>
      </c>
      <c r="AK134" s="44">
        <f t="shared" si="176"/>
        <v>-4.4280970306723466</v>
      </c>
      <c r="AL134" s="44">
        <f t="shared" si="176"/>
        <v>-4.7232667443629008</v>
      </c>
      <c r="AM134" s="44">
        <f t="shared" si="176"/>
        <v>-4.9137342758552691</v>
      </c>
      <c r="AN134" s="44">
        <f t="shared" si="176"/>
        <v>-5.0397755458347238</v>
      </c>
      <c r="AO134" s="44">
        <f t="shared" si="176"/>
        <v>-5.1130924603311501</v>
      </c>
      <c r="AP134" s="44">
        <f t="shared" si="174"/>
        <v>-5.1372724716820253</v>
      </c>
      <c r="AQ134" s="44">
        <f t="shared" si="177"/>
        <v>-5.1130924603311501</v>
      </c>
      <c r="AR134" s="44">
        <f t="shared" si="177"/>
        <v>-5.0397755458347246</v>
      </c>
      <c r="AS134" s="44">
        <f t="shared" si="177"/>
        <v>-4.91373427585527</v>
      </c>
      <c r="AT134" s="45">
        <f t="shared" si="177"/>
        <v>-4.7232667443629026</v>
      </c>
    </row>
    <row r="135" spans="1:46" ht="23.25" customHeight="1" thickBot="1" x14ac:dyDescent="0.35">
      <c r="A135" s="5">
        <f t="shared" si="159"/>
        <v>-0.99999999999999989</v>
      </c>
      <c r="B135" s="2">
        <f t="shared" si="155"/>
        <v>-2.7224477979995277E-6</v>
      </c>
      <c r="C135" s="13">
        <f t="shared" ref="C135:W135" si="181">IF(($R$1-C$61)^2+($A135)^2&lt;0.001,"",($D$2/(4*PI()))*((3*COS(ATAN2($R$1-C$61,$A83))^2-1))*$R$2/(($R$1-C$61)^2+($A83)^2)^(3/2))</f>
        <v>1.7229482016262954E-6</v>
      </c>
      <c r="D135" s="14">
        <f t="shared" si="181"/>
        <v>1.8380598218114106E-6</v>
      </c>
      <c r="E135" s="14">
        <f t="shared" si="181"/>
        <v>1.9371068362625115E-6</v>
      </c>
      <c r="F135" s="14">
        <f t="shared" si="181"/>
        <v>2.0053780500853615E-6</v>
      </c>
      <c r="G135" s="14">
        <f t="shared" si="181"/>
        <v>2.0215443956080725E-6</v>
      </c>
      <c r="H135" s="14">
        <f t="shared" si="181"/>
        <v>1.9557244271713611E-6</v>
      </c>
      <c r="I135" s="14">
        <f t="shared" si="181"/>
        <v>1.7677669529663706E-6</v>
      </c>
      <c r="J135" s="14">
        <f t="shared" si="181"/>
        <v>1.4066798042588548E-6</v>
      </c>
      <c r="K135" s="14">
        <f t="shared" si="181"/>
        <v>8.1292112821255664E-7</v>
      </c>
      <c r="L135" s="14">
        <f t="shared" si="181"/>
        <v>-7.3801353138958809E-8</v>
      </c>
      <c r="M135" s="14">
        <f t="shared" si="181"/>
        <v>-1.2981078027655266E-6</v>
      </c>
      <c r="N135" s="14">
        <f t="shared" si="181"/>
        <v>-2.8621670111997259E-6</v>
      </c>
      <c r="O135" s="14">
        <f t="shared" si="181"/>
        <v>-4.6920641334867404E-6</v>
      </c>
      <c r="P135" s="14">
        <f t="shared" si="181"/>
        <v>-6.6107024146228773E-6</v>
      </c>
      <c r="Q135" s="14">
        <f t="shared" si="181"/>
        <v>-8.3407379958917024E-6</v>
      </c>
      <c r="R135" s="14">
        <f t="shared" si="181"/>
        <v>-9.5592240604429926E-6</v>
      </c>
      <c r="S135" s="14">
        <f t="shared" si="181"/>
        <v>-1.0000000000000004E-5</v>
      </c>
      <c r="T135" s="14">
        <f t="shared" si="181"/>
        <v>-9.559224060442996E-6</v>
      </c>
      <c r="U135" s="14">
        <f t="shared" si="181"/>
        <v>-8.3407379958917109E-6</v>
      </c>
      <c r="V135" s="14">
        <f t="shared" si="181"/>
        <v>-6.6107024146228874E-6</v>
      </c>
      <c r="W135" s="15">
        <f t="shared" si="181"/>
        <v>-4.6920641334867515E-6</v>
      </c>
      <c r="X135" s="5">
        <v>-0.99999999999999989</v>
      </c>
      <c r="Y135" s="59">
        <f t="shared" si="157"/>
        <v>-0.82056695619266495</v>
      </c>
      <c r="Z135" s="46">
        <f t="shared" si="158"/>
        <v>4.2362722211009469</v>
      </c>
      <c r="AA135" s="47">
        <f t="shared" si="176"/>
        <v>4.2643596419030896</v>
      </c>
      <c r="AB135" s="47">
        <f t="shared" si="176"/>
        <v>4.2871535738010715</v>
      </c>
      <c r="AC135" s="47">
        <f t="shared" si="176"/>
        <v>4.3021962570504924</v>
      </c>
      <c r="AD135" s="47">
        <f t="shared" si="176"/>
        <v>4.3056832834168564</v>
      </c>
      <c r="AE135" s="47">
        <f t="shared" si="176"/>
        <v>4.29130766017028</v>
      </c>
      <c r="AF135" s="47">
        <f t="shared" si="176"/>
        <v>4.2474250108400478</v>
      </c>
      <c r="AG135" s="47">
        <f t="shared" si="176"/>
        <v>4.1481952523252925</v>
      </c>
      <c r="AH135" s="47">
        <f t="shared" si="176"/>
        <v>3.9100484112229763</v>
      </c>
      <c r="AI135" s="47">
        <f t="shared" si="176"/>
        <v>-2.8680643246332815</v>
      </c>
      <c r="AJ135" s="47">
        <f t="shared" si="176"/>
        <v>-4.1133107604166748</v>
      </c>
      <c r="AK135" s="47">
        <f t="shared" si="176"/>
        <v>-4.4566949718158773</v>
      </c>
      <c r="AL135" s="47">
        <f t="shared" si="176"/>
        <v>-4.6713639396389395</v>
      </c>
      <c r="AM135" s="47">
        <f t="shared" si="176"/>
        <v>-4.8202476075321572</v>
      </c>
      <c r="AN135" s="47">
        <f t="shared" si="176"/>
        <v>-4.9212044790986047</v>
      </c>
      <c r="AO135" s="47">
        <f t="shared" si="176"/>
        <v>-4.9804226412358883</v>
      </c>
      <c r="AP135" s="47">
        <f t="shared" si="174"/>
        <v>-5</v>
      </c>
      <c r="AQ135" s="47">
        <f t="shared" si="177"/>
        <v>-4.9804226412358883</v>
      </c>
      <c r="AR135" s="47">
        <f t="shared" si="177"/>
        <v>-4.9212044790986047</v>
      </c>
      <c r="AS135" s="47">
        <f t="shared" si="177"/>
        <v>-4.8202476075321581</v>
      </c>
      <c r="AT135" s="48">
        <f t="shared" si="177"/>
        <v>-4.6713639396389404</v>
      </c>
    </row>
    <row r="136" spans="1:46" ht="23.25" customHeight="1" x14ac:dyDescent="0.3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</row>
    <row r="137" spans="1:46" ht="23.25" customHeight="1" x14ac:dyDescent="0.35">
      <c r="A137" s="102" t="s">
        <v>75</v>
      </c>
      <c r="B137" s="102"/>
      <c r="C137" s="102"/>
      <c r="D137" s="102"/>
      <c r="E137" s="102"/>
      <c r="F137" s="102"/>
      <c r="G137" s="102"/>
      <c r="H137" s="102"/>
      <c r="I137" s="102"/>
      <c r="J137" s="102"/>
      <c r="K137" s="102"/>
      <c r="L137" s="102"/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  <c r="AD137" s="102"/>
      <c r="AE137" s="102"/>
      <c r="AF137" s="102"/>
      <c r="AG137" s="102"/>
      <c r="AH137" s="102"/>
      <c r="AI137" s="102"/>
      <c r="AJ137" s="102"/>
      <c r="AK137" s="102"/>
      <c r="AL137" s="102"/>
      <c r="AM137" s="102"/>
      <c r="AN137" s="102"/>
      <c r="AO137" s="102"/>
      <c r="AP137" s="102"/>
      <c r="AQ137" s="102"/>
      <c r="AR137" s="102"/>
      <c r="AS137" s="102"/>
      <c r="AT137" s="102"/>
    </row>
    <row r="138" spans="1:46" ht="23.25" customHeight="1" x14ac:dyDescent="0.3">
      <c r="A138" s="17" t="s">
        <v>4</v>
      </c>
      <c r="B138" s="91" t="s">
        <v>6</v>
      </c>
      <c r="C138" s="91"/>
      <c r="D138" s="91"/>
      <c r="E138" s="91"/>
      <c r="F138" s="91"/>
      <c r="G138" s="91"/>
      <c r="H138" s="91"/>
      <c r="I138" s="91"/>
      <c r="J138" s="91"/>
      <c r="K138" s="91"/>
      <c r="L138" s="91"/>
      <c r="M138" s="91"/>
      <c r="N138" s="91"/>
      <c r="O138" s="91"/>
      <c r="P138" s="91"/>
      <c r="Q138" s="91"/>
      <c r="R138" s="91"/>
      <c r="S138" s="91"/>
      <c r="T138" s="91"/>
      <c r="U138" s="91"/>
      <c r="V138" s="91"/>
      <c r="W138" s="91"/>
      <c r="X138" s="3" t="s">
        <v>4</v>
      </c>
      <c r="Y138" s="91" t="s">
        <v>9</v>
      </c>
      <c r="Z138" s="91"/>
      <c r="AA138" s="91"/>
      <c r="AB138" s="91"/>
      <c r="AC138" s="91"/>
      <c r="AD138" s="91"/>
      <c r="AE138" s="91"/>
      <c r="AF138" s="91"/>
      <c r="AG138" s="91"/>
      <c r="AH138" s="91"/>
      <c r="AI138" s="91"/>
      <c r="AJ138" s="91"/>
      <c r="AK138" s="91"/>
      <c r="AL138" s="91"/>
      <c r="AM138" s="91"/>
      <c r="AN138" s="91"/>
      <c r="AO138" s="91"/>
      <c r="AP138" s="91"/>
      <c r="AQ138" s="91"/>
      <c r="AR138" s="91"/>
      <c r="AS138" s="91"/>
      <c r="AT138" s="91"/>
    </row>
    <row r="139" spans="1:46" ht="23.25" customHeight="1" x14ac:dyDescent="0.3">
      <c r="A139" s="18">
        <f>AVERAGE(C141:W161)</f>
        <v>2.322025320404857E-20</v>
      </c>
      <c r="B139" s="5" t="s">
        <v>0</v>
      </c>
      <c r="C139" s="5">
        <v>-1</v>
      </c>
      <c r="D139" s="5">
        <f t="shared" ref="D139:W139" si="182">C139+0.1</f>
        <v>-0.9</v>
      </c>
      <c r="E139" s="5">
        <f t="shared" si="182"/>
        <v>-0.8</v>
      </c>
      <c r="F139" s="5">
        <f t="shared" si="182"/>
        <v>-0.70000000000000007</v>
      </c>
      <c r="G139" s="5">
        <f t="shared" si="182"/>
        <v>-0.60000000000000009</v>
      </c>
      <c r="H139" s="5">
        <f t="shared" si="182"/>
        <v>-0.50000000000000011</v>
      </c>
      <c r="I139" s="5">
        <f t="shared" si="182"/>
        <v>-0.40000000000000013</v>
      </c>
      <c r="J139" s="5">
        <f t="shared" si="182"/>
        <v>-0.30000000000000016</v>
      </c>
      <c r="K139" s="5">
        <f t="shared" si="182"/>
        <v>-0.20000000000000015</v>
      </c>
      <c r="L139" s="5">
        <f t="shared" si="182"/>
        <v>-0.10000000000000014</v>
      </c>
      <c r="M139" s="5">
        <f t="shared" si="182"/>
        <v>-1.3877787807814457E-16</v>
      </c>
      <c r="N139" s="5">
        <f t="shared" si="182"/>
        <v>9.9999999999999867E-2</v>
      </c>
      <c r="O139" s="5">
        <f t="shared" si="182"/>
        <v>0.19999999999999987</v>
      </c>
      <c r="P139" s="5">
        <f t="shared" si="182"/>
        <v>0.29999999999999988</v>
      </c>
      <c r="Q139" s="5">
        <f t="shared" si="182"/>
        <v>0.39999999999999991</v>
      </c>
      <c r="R139" s="5">
        <f t="shared" si="182"/>
        <v>0.49999999999999989</v>
      </c>
      <c r="S139" s="5">
        <f t="shared" si="182"/>
        <v>0.59999999999999987</v>
      </c>
      <c r="T139" s="5">
        <f t="shared" si="182"/>
        <v>0.69999999999999984</v>
      </c>
      <c r="U139" s="5">
        <f t="shared" si="182"/>
        <v>0.79999999999999982</v>
      </c>
      <c r="V139" s="5">
        <f t="shared" si="182"/>
        <v>0.8999999999999998</v>
      </c>
      <c r="W139" s="5">
        <f t="shared" si="182"/>
        <v>0.99999999999999978</v>
      </c>
      <c r="X139" s="4">
        <f>IFERROR(AVERAGE(Z141:AT161),"")</f>
        <v>-3.7081449022480227E-16</v>
      </c>
      <c r="Y139" s="5" t="s">
        <v>0</v>
      </c>
      <c r="Z139" s="5">
        <v>-1</v>
      </c>
      <c r="AA139" s="5">
        <f t="shared" ref="AA139:AT139" si="183">Z139+0.1</f>
        <v>-0.9</v>
      </c>
      <c r="AB139" s="5">
        <f t="shared" si="183"/>
        <v>-0.8</v>
      </c>
      <c r="AC139" s="5">
        <f t="shared" si="183"/>
        <v>-0.70000000000000007</v>
      </c>
      <c r="AD139" s="5">
        <f t="shared" si="183"/>
        <v>-0.60000000000000009</v>
      </c>
      <c r="AE139" s="5">
        <f t="shared" si="183"/>
        <v>-0.50000000000000011</v>
      </c>
      <c r="AF139" s="5">
        <f t="shared" si="183"/>
        <v>-0.40000000000000013</v>
      </c>
      <c r="AG139" s="5">
        <f t="shared" si="183"/>
        <v>-0.30000000000000016</v>
      </c>
      <c r="AH139" s="5">
        <f t="shared" si="183"/>
        <v>-0.20000000000000015</v>
      </c>
      <c r="AI139" s="5">
        <f t="shared" si="183"/>
        <v>-0.10000000000000014</v>
      </c>
      <c r="AJ139" s="5">
        <f t="shared" si="183"/>
        <v>-1.3877787807814457E-16</v>
      </c>
      <c r="AK139" s="5">
        <f t="shared" si="183"/>
        <v>9.9999999999999867E-2</v>
      </c>
      <c r="AL139" s="5">
        <f t="shared" si="183"/>
        <v>0.19999999999999987</v>
      </c>
      <c r="AM139" s="5">
        <f t="shared" si="183"/>
        <v>0.29999999999999988</v>
      </c>
      <c r="AN139" s="5">
        <f t="shared" si="183"/>
        <v>0.39999999999999991</v>
      </c>
      <c r="AO139" s="5">
        <f t="shared" si="183"/>
        <v>0.49999999999999989</v>
      </c>
      <c r="AP139" s="5">
        <f t="shared" si="183"/>
        <v>0.59999999999999987</v>
      </c>
      <c r="AQ139" s="5">
        <f t="shared" si="183"/>
        <v>0.69999999999999984</v>
      </c>
      <c r="AR139" s="5">
        <f t="shared" si="183"/>
        <v>0.79999999999999982</v>
      </c>
      <c r="AS139" s="5">
        <f t="shared" si="183"/>
        <v>0.8999999999999998</v>
      </c>
      <c r="AT139" s="5">
        <f t="shared" si="183"/>
        <v>0.99999999999999978</v>
      </c>
    </row>
    <row r="140" spans="1:46" ht="23.25" customHeight="1" thickBot="1" x14ac:dyDescent="0.35">
      <c r="A140" s="5" t="s">
        <v>1</v>
      </c>
      <c r="B140" s="5" t="s">
        <v>12</v>
      </c>
      <c r="C140" s="2">
        <f>IFERROR(AVERAGE(C141:C161),"")</f>
        <v>0</v>
      </c>
      <c r="D140" s="2">
        <f t="shared" ref="D140:W140" si="184">IFERROR(AVERAGE(D141:D161),"")</f>
        <v>-3.6301412025184298E-22</v>
      </c>
      <c r="E140" s="2">
        <f t="shared" si="184"/>
        <v>0</v>
      </c>
      <c r="F140" s="2">
        <f t="shared" si="184"/>
        <v>0</v>
      </c>
      <c r="G140" s="2">
        <f t="shared" si="184"/>
        <v>0</v>
      </c>
      <c r="H140" s="2">
        <f t="shared" si="184"/>
        <v>-7.6636314275389079E-22</v>
      </c>
      <c r="I140" s="2">
        <f t="shared" si="184"/>
        <v>0</v>
      </c>
      <c r="J140" s="2">
        <f t="shared" si="184"/>
        <v>-8.0669804500409552E-22</v>
      </c>
      <c r="K140" s="2">
        <f t="shared" si="184"/>
        <v>5.2435372925266213E-22</v>
      </c>
      <c r="L140" s="2">
        <f t="shared" si="184"/>
        <v>0</v>
      </c>
      <c r="M140" s="2">
        <f t="shared" si="184"/>
        <v>0</v>
      </c>
      <c r="N140" s="2">
        <f t="shared" si="184"/>
        <v>-1.6940658945086007E-21</v>
      </c>
      <c r="O140" s="2">
        <f t="shared" si="184"/>
        <v>0</v>
      </c>
      <c r="P140" s="2">
        <f t="shared" si="184"/>
        <v>2.7831082552641296E-21</v>
      </c>
      <c r="Q140" s="2">
        <f t="shared" si="184"/>
        <v>5.3927764308523786E-20</v>
      </c>
      <c r="R140" s="2">
        <f t="shared" si="184"/>
        <v>7.8768013859312402E-19</v>
      </c>
      <c r="S140" s="2">
        <f t="shared" si="184"/>
        <v>1.5083266425005519E-32</v>
      </c>
      <c r="T140" s="2">
        <f t="shared" si="184"/>
        <v>-4.3833955020410043E-19</v>
      </c>
      <c r="U140" s="2">
        <f t="shared" si="184"/>
        <v>2.5814337440131057E-20</v>
      </c>
      <c r="V140" s="2">
        <f t="shared" si="184"/>
        <v>8.4703294725430034E-22</v>
      </c>
      <c r="W140" s="2">
        <f t="shared" si="184"/>
        <v>3.6301412025184299E-21</v>
      </c>
      <c r="X140" s="5" t="s">
        <v>1</v>
      </c>
      <c r="Y140" s="5" t="s">
        <v>12</v>
      </c>
      <c r="Z140" s="59">
        <f>IFERROR(AVERAGE(Z141:Z161),"")</f>
        <v>-3.9968028886505636E-16</v>
      </c>
      <c r="AA140" s="59">
        <f t="shared" ref="AA140:AT140" si="185">IFERROR(AVERAGE(AA141:AA161),"")</f>
        <v>0</v>
      </c>
      <c r="AB140" s="59">
        <f t="shared" si="185"/>
        <v>0</v>
      </c>
      <c r="AC140" s="59">
        <f t="shared" si="185"/>
        <v>0</v>
      </c>
      <c r="AD140" s="59">
        <f t="shared" si="185"/>
        <v>0</v>
      </c>
      <c r="AE140" s="59">
        <f t="shared" si="185"/>
        <v>0</v>
      </c>
      <c r="AF140" s="59">
        <f t="shared" si="185"/>
        <v>0</v>
      </c>
      <c r="AG140" s="59">
        <f t="shared" si="185"/>
        <v>3.9968028886505636E-16</v>
      </c>
      <c r="AH140" s="59">
        <f t="shared" si="185"/>
        <v>0</v>
      </c>
      <c r="AI140" s="59">
        <f t="shared" si="185"/>
        <v>0</v>
      </c>
      <c r="AJ140" s="59">
        <f t="shared" si="185"/>
        <v>0</v>
      </c>
      <c r="AK140" s="59">
        <f t="shared" si="185"/>
        <v>0</v>
      </c>
      <c r="AL140" s="59">
        <f t="shared" si="185"/>
        <v>0</v>
      </c>
      <c r="AM140" s="59">
        <f t="shared" si="185"/>
        <v>3.5527136788005011E-16</v>
      </c>
      <c r="AN140" s="59">
        <f t="shared" si="185"/>
        <v>3.5527136788005011E-16</v>
      </c>
      <c r="AO140" s="59">
        <f t="shared" si="185"/>
        <v>0</v>
      </c>
      <c r="AP140" s="59" t="str">
        <f t="shared" si="185"/>
        <v/>
      </c>
      <c r="AQ140" s="59">
        <f t="shared" si="185"/>
        <v>0</v>
      </c>
      <c r="AR140" s="59">
        <f t="shared" si="185"/>
        <v>0</v>
      </c>
      <c r="AS140" s="59">
        <f t="shared" si="185"/>
        <v>0</v>
      </c>
      <c r="AT140" s="59">
        <f t="shared" si="185"/>
        <v>0</v>
      </c>
    </row>
    <row r="141" spans="1:46" ht="23.25" customHeight="1" x14ac:dyDescent="0.3">
      <c r="A141" s="5">
        <v>1</v>
      </c>
      <c r="B141" s="2">
        <f>IFERROR(AVERAGE(C141:W141),"")</f>
        <v>-2.9493632818041301E-6</v>
      </c>
      <c r="C141" s="7">
        <f t="shared" ref="C141:W141" si="186">IF(($R$1-C$61)^2+($A141)^2&lt;0.001,"",($D$2/(4*PI()))*(-((3*COS(ATAN2($R$1-C$87,$A89))*SIN(ATAN2($R$1-C$87,$A89))))*$R$2/(($R$1-C$87)^2+($A89)^2)^(3/2)))</f>
        <v>-2.0073182931568489E-6</v>
      </c>
      <c r="D141" s="8">
        <f t="shared" si="186"/>
        <v>-2.3632197709003846E-6</v>
      </c>
      <c r="E141" s="8">
        <f t="shared" si="186"/>
        <v>-2.7862495590077203E-6</v>
      </c>
      <c r="F141" s="8">
        <f t="shared" si="186"/>
        <v>-3.2861236955180278E-6</v>
      </c>
      <c r="G141" s="8">
        <f t="shared" si="186"/>
        <v>-3.8710424596750326E-6</v>
      </c>
      <c r="H141" s="8">
        <f t="shared" si="186"/>
        <v>-4.5449933870883713E-6</v>
      </c>
      <c r="I141" s="8">
        <f t="shared" si="186"/>
        <v>-5.3033008588991052E-6</v>
      </c>
      <c r="J141" s="8">
        <f t="shared" si="186"/>
        <v>-6.1258636637079113E-6</v>
      </c>
      <c r="K141" s="8">
        <f t="shared" si="186"/>
        <v>-6.9678953846790316E-6</v>
      </c>
      <c r="L141" s="8">
        <f t="shared" si="186"/>
        <v>-7.7491420795909409E-6</v>
      </c>
      <c r="M141" s="8">
        <f t="shared" si="186"/>
        <v>-8.3449787320641188E-6</v>
      </c>
      <c r="N141" s="8">
        <f t="shared" si="186"/>
        <v>-8.5865010335991925E-6</v>
      </c>
      <c r="O141" s="8">
        <f t="shared" si="186"/>
        <v>-8.2801131767413115E-6</v>
      </c>
      <c r="P141" s="8">
        <f t="shared" si="186"/>
        <v>-7.2556489916592601E-6</v>
      </c>
      <c r="Q141" s="8">
        <f t="shared" si="186"/>
        <v>-5.4396117364511151E-6</v>
      </c>
      <c r="R141" s="8">
        <f t="shared" si="186"/>
        <v>-2.9262930797274495E-6</v>
      </c>
      <c r="S141" s="8">
        <f t="shared" si="186"/>
        <v>-8.4990608301138694E-21</v>
      </c>
      <c r="T141" s="8">
        <f t="shared" si="186"/>
        <v>2.926293079727433E-6</v>
      </c>
      <c r="U141" s="8">
        <f t="shared" si="186"/>
        <v>5.4396117364511016E-6</v>
      </c>
      <c r="V141" s="8">
        <f t="shared" si="186"/>
        <v>7.25564899165925E-6</v>
      </c>
      <c r="W141" s="9">
        <f t="shared" si="186"/>
        <v>8.2801131767413132E-6</v>
      </c>
      <c r="X141" s="5">
        <v>1</v>
      </c>
      <c r="Y141" s="59">
        <f>IFERROR(AVERAGE(Z141:AT141),"")</f>
        <v>-2.7991247881341392</v>
      </c>
      <c r="Z141" s="40">
        <f>IFERROR(IF(C141="","",IF(AND(LOG(ABS(C141))&gt;-10,LOG(ABS(C141))&lt;10),(LOG(ABS(C141))+10)*C141/ABS(C141),"")),"")</f>
        <v>-4.3026162424433991</v>
      </c>
      <c r="AA141" s="41">
        <f t="shared" ref="AA141:AP156" si="187">IFERROR(IF(D141="","",IF(AND(LOG(ABS(D141))&gt;-10,LOG(ABS(D141))&lt;10),(LOG(ABS(D141))+10)*D141/ABS(D141),"")),"")</f>
        <v>-4.3735041113281579</v>
      </c>
      <c r="AB141" s="41">
        <f t="shared" si="187"/>
        <v>-4.4450200127505539</v>
      </c>
      <c r="AC141" s="41">
        <f t="shared" si="187"/>
        <v>-4.5166839070204796</v>
      </c>
      <c r="AD141" s="41">
        <f t="shared" si="187"/>
        <v>-4.5878279349204636</v>
      </c>
      <c r="AE141" s="41">
        <f t="shared" si="187"/>
        <v>-4.6575332556651112</v>
      </c>
      <c r="AF141" s="41">
        <f t="shared" si="187"/>
        <v>-4.7245462655597095</v>
      </c>
      <c r="AG141" s="41">
        <f t="shared" si="187"/>
        <v>-4.787167326986026</v>
      </c>
      <c r="AH141" s="41">
        <f t="shared" si="187"/>
        <v>-4.8431016215923615</v>
      </c>
      <c r="AI141" s="41">
        <f t="shared" si="187"/>
        <v>-4.889253623703234</v>
      </c>
      <c r="AJ141" s="41">
        <f t="shared" si="187"/>
        <v>-4.9214252341777627</v>
      </c>
      <c r="AK141" s="41">
        <f t="shared" si="187"/>
        <v>-4.9338162265355399</v>
      </c>
      <c r="AL141" s="41">
        <f t="shared" si="187"/>
        <v>-4.9180362729803289</v>
      </c>
      <c r="AM141" s="41">
        <f t="shared" si="187"/>
        <v>-4.8606762645877657</v>
      </c>
      <c r="AN141" s="41">
        <f t="shared" si="187"/>
        <v>-4.735567902136693</v>
      </c>
      <c r="AO141" s="41">
        <f t="shared" si="187"/>
        <v>-4.4663178202630567</v>
      </c>
      <c r="AP141" s="41" t="str">
        <f t="shared" si="187"/>
        <v/>
      </c>
      <c r="AQ141" s="41">
        <f t="shared" ref="AQ141:AT156" si="188">IFERROR(IF(T141="","",IF(AND(LOG(ABS(T141))&gt;-10,LOG(ABS(T141))&lt;10),(LOG(ABS(T141))+10)*T141/ABS(T141),"")),"")</f>
        <v>4.466317820263054</v>
      </c>
      <c r="AR141" s="41">
        <f t="shared" si="188"/>
        <v>4.7355679021366921</v>
      </c>
      <c r="AS141" s="41">
        <f t="shared" si="188"/>
        <v>4.8606762645877657</v>
      </c>
      <c r="AT141" s="42">
        <f t="shared" si="188"/>
        <v>4.9180362729803289</v>
      </c>
    </row>
    <row r="142" spans="1:46" ht="23.25" customHeight="1" x14ac:dyDescent="0.3">
      <c r="A142" s="5">
        <v>0.9</v>
      </c>
      <c r="B142" s="2">
        <f t="shared" ref="B142:B161" si="189">IFERROR(AVERAGE(C142:W142),"")</f>
        <v>-3.5617184034507817E-6</v>
      </c>
      <c r="C142" s="10">
        <f t="shared" ref="C142:W142" si="190">IF(($R$1-C$61)^2+($A142)^2&lt;0.001,"",($D$2/(4*PI()))*(-((3*COS(ATAN2($R$1-C$87,$A90))*SIN(ATAN2($R$1-C$87,$A90))))*$R$2/(($R$1-C$87)^2+($A90)^2)^(3/2)))</f>
        <v>-2.072091812234222E-6</v>
      </c>
      <c r="D142" s="11">
        <f t="shared" si="190"/>
        <v>-2.4725862909819622E-6</v>
      </c>
      <c r="E142" s="11">
        <f t="shared" si="190"/>
        <v>-2.9600045400261881E-6</v>
      </c>
      <c r="F142" s="11">
        <f t="shared" si="190"/>
        <v>-3.5518702679011216E-6</v>
      </c>
      <c r="G142" s="11">
        <f t="shared" si="190"/>
        <v>-4.2666666666666668E-6</v>
      </c>
      <c r="H142" s="11">
        <f t="shared" si="190"/>
        <v>-5.1212741590259933E-6</v>
      </c>
      <c r="I142" s="11">
        <f t="shared" si="190"/>
        <v>-6.1258636637079113E-6</v>
      </c>
      <c r="J142" s="11">
        <f t="shared" si="190"/>
        <v>-7.2747611233183877E-6</v>
      </c>
      <c r="K142" s="11">
        <f t="shared" si="190"/>
        <v>-8.5316640420489041E-6</v>
      </c>
      <c r="L142" s="11">
        <f t="shared" si="190"/>
        <v>-9.8085186774573089E-6</v>
      </c>
      <c r="M142" s="11">
        <f t="shared" si="190"/>
        <v>-1.0940832272686963E-5</v>
      </c>
      <c r="N142" s="11">
        <f t="shared" si="190"/>
        <v>-1.1669952956410702E-5</v>
      </c>
      <c r="O142" s="11">
        <f t="shared" si="190"/>
        <v>-1.1654520760381642E-5</v>
      </c>
      <c r="P142" s="11">
        <f t="shared" si="190"/>
        <v>-1.0540925533894602E-5</v>
      </c>
      <c r="Q142" s="11">
        <f t="shared" si="190"/>
        <v>-8.1067437523926965E-6</v>
      </c>
      <c r="R142" s="11">
        <f t="shared" si="190"/>
        <v>-4.4343414693945035E-6</v>
      </c>
      <c r="S142" s="11">
        <f t="shared" si="190"/>
        <v>-1.165851965722067E-20</v>
      </c>
      <c r="T142" s="11">
        <f t="shared" si="190"/>
        <v>4.4343414693944823E-6</v>
      </c>
      <c r="U142" s="11">
        <f t="shared" si="190"/>
        <v>8.1067437523926778E-6</v>
      </c>
      <c r="V142" s="11">
        <f t="shared" si="190"/>
        <v>1.0540925533894592E-5</v>
      </c>
      <c r="W142" s="12">
        <f t="shared" si="190"/>
        <v>1.1654520760381634E-5</v>
      </c>
      <c r="X142" s="5">
        <v>0.9</v>
      </c>
      <c r="Y142" s="59">
        <f t="shared" ref="Y142:Y161" si="191">IFERROR(AVERAGE(Z142:AT142),"")</f>
        <v>-2.8374259681472855</v>
      </c>
      <c r="Z142" s="43">
        <f t="shared" ref="Z142:Z161" si="192">IFERROR(IF(C142="","",IF(AND(LOG(ABS(C142))&gt;-10,LOG(ABS(C142))&lt;10),(LOG(ABS(C142))+10)*C142/ABS(C142),"")),"")</f>
        <v>-4.316408994636566</v>
      </c>
      <c r="AA142" s="44">
        <f t="shared" si="187"/>
        <v>-4.3931514570107186</v>
      </c>
      <c r="AB142" s="44">
        <f t="shared" si="187"/>
        <v>-4.4712923771761037</v>
      </c>
      <c r="AC142" s="44">
        <f t="shared" si="187"/>
        <v>-4.5504570947857301</v>
      </c>
      <c r="AD142" s="44">
        <f t="shared" si="187"/>
        <v>-4.6300887149282062</v>
      </c>
      <c r="AE142" s="44">
        <f t="shared" si="187"/>
        <v>-4.7093780257006532</v>
      </c>
      <c r="AF142" s="44">
        <f t="shared" si="187"/>
        <v>-4.787167326986026</v>
      </c>
      <c r="AG142" s="44">
        <f t="shared" si="187"/>
        <v>-4.8618187372417347</v>
      </c>
      <c r="AH142" s="44">
        <f t="shared" si="187"/>
        <v>-4.9310337455634929</v>
      </c>
      <c r="AI142" s="44">
        <f t="shared" si="187"/>
        <v>-4.9916034234061524</v>
      </c>
      <c r="AJ142" s="44">
        <f t="shared" si="187"/>
        <v>-5.0390503601772272</v>
      </c>
      <c r="AK142" s="44">
        <f t="shared" si="187"/>
        <v>-5.0670691053330801</v>
      </c>
      <c r="AL142" s="44">
        <f t="shared" si="187"/>
        <v>-5.0664944198213373</v>
      </c>
      <c r="AM142" s="44">
        <f t="shared" si="187"/>
        <v>-5.0228787452803374</v>
      </c>
      <c r="AN142" s="44">
        <f t="shared" si="187"/>
        <v>-4.9088464455372369</v>
      </c>
      <c r="AO142" s="44">
        <f t="shared" si="187"/>
        <v>-4.6468291331996969</v>
      </c>
      <c r="AP142" s="44" t="str">
        <f t="shared" si="187"/>
        <v/>
      </c>
      <c r="AQ142" s="44">
        <f t="shared" si="188"/>
        <v>4.6468291331996943</v>
      </c>
      <c r="AR142" s="44">
        <f t="shared" si="188"/>
        <v>4.908846445537236</v>
      </c>
      <c r="AS142" s="44">
        <f t="shared" si="188"/>
        <v>5.0228787452803374</v>
      </c>
      <c r="AT142" s="45">
        <f t="shared" si="188"/>
        <v>5.0664944198213373</v>
      </c>
    </row>
    <row r="143" spans="1:46" ht="23.25" customHeight="1" x14ac:dyDescent="0.3">
      <c r="A143" s="5">
        <v>0.8</v>
      </c>
      <c r="B143" s="2">
        <f t="shared" si="189"/>
        <v>-4.3075814152836951E-6</v>
      </c>
      <c r="C143" s="10">
        <f t="shared" ref="C143:W143" si="193">IF(($R$1-C$61)^2+($A143)^2&lt;0.001,"",($D$2/(4*PI()))*(-((3*COS(ATAN2($R$1-C$87,$A91))*SIN(ATAN2($R$1-C$87,$A91))))*$R$2/(($R$1-C$87)^2+($A91)^2)^(3/2)))</f>
        <v>-2.0963137289060525E-6</v>
      </c>
      <c r="D143" s="11">
        <f t="shared" si="193"/>
        <v>-2.5354665998054735E-6</v>
      </c>
      <c r="E143" s="11">
        <f t="shared" si="193"/>
        <v>-3.0825200312110959E-6</v>
      </c>
      <c r="F143" s="11">
        <f t="shared" si="193"/>
        <v>-3.7649983607929871E-6</v>
      </c>
      <c r="G143" s="11">
        <f t="shared" si="193"/>
        <v>-4.6156636150398118E-6</v>
      </c>
      <c r="H143" s="11">
        <f t="shared" si="193"/>
        <v>-5.6711953318558134E-6</v>
      </c>
      <c r="I143" s="11">
        <f t="shared" si="193"/>
        <v>-6.9678953846790299E-6</v>
      </c>
      <c r="J143" s="11">
        <f t="shared" si="193"/>
        <v>-8.5316640420489075E-6</v>
      </c>
      <c r="K143" s="11">
        <f t="shared" si="193"/>
        <v>-1.0358009490037311E-5</v>
      </c>
      <c r="L143" s="11">
        <f t="shared" si="193"/>
        <v>-1.2376936791326206E-5</v>
      </c>
      <c r="M143" s="11">
        <f t="shared" si="193"/>
        <v>-1.4399999999999996E-5</v>
      </c>
      <c r="N143" s="11">
        <f t="shared" si="193"/>
        <v>-1.6058546345254784E-5</v>
      </c>
      <c r="O143" s="11">
        <f t="shared" si="193"/>
        <v>-1.6770509831248423E-5</v>
      </c>
      <c r="P143" s="11">
        <f t="shared" si="193"/>
        <v>-1.5813403261627706E-5</v>
      </c>
      <c r="Q143" s="11">
        <f t="shared" si="193"/>
        <v>-1.2588354240640123E-5</v>
      </c>
      <c r="R143" s="11">
        <f t="shared" si="193"/>
        <v>-7.0457600713396679E-6</v>
      </c>
      <c r="S143" s="11">
        <f t="shared" si="193"/>
        <v>-1.6599728183816145E-20</v>
      </c>
      <c r="T143" s="11">
        <f t="shared" si="193"/>
        <v>7.0457600713396264E-6</v>
      </c>
      <c r="U143" s="11">
        <f t="shared" si="193"/>
        <v>1.2588354240640097E-5</v>
      </c>
      <c r="V143" s="11">
        <f t="shared" si="193"/>
        <v>1.5813403261627676E-5</v>
      </c>
      <c r="W143" s="12">
        <f t="shared" si="193"/>
        <v>1.677050983124842E-5</v>
      </c>
      <c r="X143" s="5">
        <v>0.8</v>
      </c>
      <c r="Y143" s="59">
        <f t="shared" si="191"/>
        <v>-2.8727093596931077</v>
      </c>
      <c r="Z143" s="43">
        <f t="shared" si="192"/>
        <v>-4.3214562785677657</v>
      </c>
      <c r="AA143" s="44">
        <f t="shared" si="187"/>
        <v>-4.4040578938759181</v>
      </c>
      <c r="AB143" s="44">
        <f t="shared" si="187"/>
        <v>-4.488905907462799</v>
      </c>
      <c r="AC143" s="44">
        <f t="shared" si="187"/>
        <v>-4.5757647914533957</v>
      </c>
      <c r="AD143" s="44">
        <f t="shared" si="187"/>
        <v>-4.6642341503523266</v>
      </c>
      <c r="AE143" s="44">
        <f t="shared" si="187"/>
        <v>-4.7536746058622965</v>
      </c>
      <c r="AF143" s="44">
        <f t="shared" si="187"/>
        <v>-4.8431016215923615</v>
      </c>
      <c r="AG143" s="44">
        <f t="shared" si="187"/>
        <v>-4.9310337455634938</v>
      </c>
      <c r="AH143" s="44">
        <f t="shared" si="187"/>
        <v>-5.0152763045838782</v>
      </c>
      <c r="AI143" s="44">
        <f t="shared" si="187"/>
        <v>-5.0926131730173134</v>
      </c>
      <c r="AJ143" s="44">
        <f t="shared" si="187"/>
        <v>-5.1583624920952493</v>
      </c>
      <c r="AK143" s="44">
        <f t="shared" si="187"/>
        <v>-5.2057062294353429</v>
      </c>
      <c r="AL143" s="44">
        <f t="shared" si="187"/>
        <v>-5.2245462655597095</v>
      </c>
      <c r="AM143" s="44">
        <f t="shared" si="187"/>
        <v>-5.1990253461301288</v>
      </c>
      <c r="AN143" s="44">
        <f t="shared" si="187"/>
        <v>-5.099968955609997</v>
      </c>
      <c r="AO143" s="44">
        <f t="shared" si="187"/>
        <v>-4.847927850104468</v>
      </c>
      <c r="AP143" s="44" t="str">
        <f t="shared" si="187"/>
        <v/>
      </c>
      <c r="AQ143" s="44">
        <f t="shared" si="188"/>
        <v>4.8479278501044654</v>
      </c>
      <c r="AR143" s="44">
        <f t="shared" si="188"/>
        <v>5.0999689556099961</v>
      </c>
      <c r="AS143" s="44">
        <f t="shared" si="188"/>
        <v>5.1990253461301279</v>
      </c>
      <c r="AT143" s="45">
        <f t="shared" si="188"/>
        <v>5.2245462655597095</v>
      </c>
    </row>
    <row r="144" spans="1:46" ht="23.25" customHeight="1" x14ac:dyDescent="0.3">
      <c r="A144" s="5">
        <v>0.70000000000000007</v>
      </c>
      <c r="B144" s="2">
        <f t="shared" si="189"/>
        <v>-5.2011801045788794E-6</v>
      </c>
      <c r="C144" s="10">
        <f t="shared" ref="C144:W144" si="194">IF(($R$1-C$61)^2+($A144)^2&lt;0.001,"",($D$2/(4*PI()))*(-((3*COS(ATAN2($R$1-C$87,$A92))*SIN(ATAN2($R$1-C$87,$A92))))*$R$2/(($R$1-C$87)^2+($A92)^2)^(3/2)))</f>
        <v>-2.0681864050465962E-6</v>
      </c>
      <c r="D144" s="11">
        <f t="shared" si="194"/>
        <v>-2.5347442511455831E-6</v>
      </c>
      <c r="E144" s="11">
        <f t="shared" si="194"/>
        <v>-3.1291913387752149E-6</v>
      </c>
      <c r="F144" s="11">
        <f t="shared" si="194"/>
        <v>-3.8906432746329586E-6</v>
      </c>
      <c r="G144" s="11">
        <f t="shared" si="194"/>
        <v>-4.8697567502126489E-6</v>
      </c>
      <c r="H144" s="11">
        <f t="shared" si="194"/>
        <v>-6.1304121945931685E-6</v>
      </c>
      <c r="I144" s="11">
        <f t="shared" si="194"/>
        <v>-7.7491420795909392E-6</v>
      </c>
      <c r="J144" s="11">
        <f t="shared" si="194"/>
        <v>-9.8085186774573022E-6</v>
      </c>
      <c r="K144" s="11">
        <f t="shared" si="194"/>
        <v>-1.2376936791326198E-5</v>
      </c>
      <c r="L144" s="11">
        <f t="shared" si="194"/>
        <v>-1.5461518539064443E-5</v>
      </c>
      <c r="M144" s="11">
        <f t="shared" si="194"/>
        <v>-1.8915735422249592E-5</v>
      </c>
      <c r="N144" s="11">
        <f t="shared" si="194"/>
        <v>-2.2289996472061759E-5</v>
      </c>
      <c r="O144" s="11">
        <f t="shared" si="194"/>
        <v>-2.4660160249688767E-5</v>
      </c>
      <c r="P144" s="11">
        <f t="shared" si="194"/>
        <v>-2.4590681540316652E-5</v>
      </c>
      <c r="Q144" s="11">
        <f t="shared" si="194"/>
        <v>-2.0538069369330506E-5</v>
      </c>
      <c r="R144" s="11">
        <f t="shared" si="194"/>
        <v>-1.1879393923934009E-5</v>
      </c>
      <c r="S144" s="11">
        <f t="shared" si="194"/>
        <v>-2.4778603003247431E-20</v>
      </c>
      <c r="T144" s="11">
        <f t="shared" si="194"/>
        <v>1.1879393923933965E-5</v>
      </c>
      <c r="U144" s="11">
        <f t="shared" si="194"/>
        <v>2.0538069369330483E-5</v>
      </c>
      <c r="V144" s="11">
        <f t="shared" si="194"/>
        <v>2.4590681540316631E-5</v>
      </c>
      <c r="W144" s="12">
        <f t="shared" si="194"/>
        <v>2.4660160249688781E-5</v>
      </c>
      <c r="X144" s="5">
        <v>0.70000000000000007</v>
      </c>
      <c r="Y144" s="59">
        <f t="shared" si="191"/>
        <v>-2.9033814949609065</v>
      </c>
      <c r="Z144" s="43">
        <f t="shared" si="192"/>
        <v>-4.3155896790228789</v>
      </c>
      <c r="AA144" s="44">
        <f t="shared" si="187"/>
        <v>-4.4039341467386306</v>
      </c>
      <c r="AB144" s="44">
        <f t="shared" si="187"/>
        <v>-4.4954321195008262</v>
      </c>
      <c r="AC144" s="44">
        <f t="shared" si="187"/>
        <v>-4.5900214130292438</v>
      </c>
      <c r="AD144" s="44">
        <f t="shared" si="187"/>
        <v>-4.6875072682621095</v>
      </c>
      <c r="AE144" s="44">
        <f t="shared" si="187"/>
        <v>-4.7874896764464596</v>
      </c>
      <c r="AF144" s="44">
        <f t="shared" si="187"/>
        <v>-4.889253623703234</v>
      </c>
      <c r="AG144" s="44">
        <f t="shared" si="187"/>
        <v>-4.9916034234061515</v>
      </c>
      <c r="AH144" s="44">
        <f t="shared" si="187"/>
        <v>-5.0926131730173134</v>
      </c>
      <c r="AI144" s="44">
        <f t="shared" si="187"/>
        <v>-5.1892521455169387</v>
      </c>
      <c r="AJ144" s="44">
        <f t="shared" si="187"/>
        <v>-5.2768232308318304</v>
      </c>
      <c r="AK144" s="44">
        <f t="shared" si="187"/>
        <v>-5.3481099997424977</v>
      </c>
      <c r="AL144" s="44">
        <f t="shared" si="187"/>
        <v>-5.3919958944547428</v>
      </c>
      <c r="AM144" s="44">
        <f t="shared" si="187"/>
        <v>-5.3907705655462381</v>
      </c>
      <c r="AN144" s="44">
        <f t="shared" si="187"/>
        <v>-5.3125596163959274</v>
      </c>
      <c r="AO144" s="44">
        <f t="shared" si="187"/>
        <v>-5.0747942838938727</v>
      </c>
      <c r="AP144" s="44" t="str">
        <f t="shared" si="187"/>
        <v/>
      </c>
      <c r="AQ144" s="44">
        <f t="shared" si="188"/>
        <v>5.0747942838938709</v>
      </c>
      <c r="AR144" s="44">
        <f t="shared" si="188"/>
        <v>5.3125596163959274</v>
      </c>
      <c r="AS144" s="44">
        <f t="shared" si="188"/>
        <v>5.3907705655462381</v>
      </c>
      <c r="AT144" s="45">
        <f t="shared" si="188"/>
        <v>5.3919958944547428</v>
      </c>
    </row>
    <row r="145" spans="1:46" ht="23.25" customHeight="1" x14ac:dyDescent="0.3">
      <c r="A145" s="5">
        <v>0.60000000000000009</v>
      </c>
      <c r="B145" s="2">
        <f t="shared" si="189"/>
        <v>-6.2330913582833866E-6</v>
      </c>
      <c r="C145" s="10">
        <f t="shared" ref="C145:W145" si="195">IF(($R$1-C$61)^2+($A145)^2&lt;0.001,"",($D$2/(4*PI()))*(-((3*COS(ATAN2($R$1-C$87,$A93))*SIN(ATAN2($R$1-C$87,$A93))))*$R$2/(($R$1-C$87)^2+($A93)^2)^(3/2)))</f>
        <v>-1.976675407703462E-6</v>
      </c>
      <c r="D145" s="11">
        <f t="shared" si="195"/>
        <v>-2.4533668671826121E-6</v>
      </c>
      <c r="E145" s="11">
        <f t="shared" si="195"/>
        <v>-3.073835192539581E-6</v>
      </c>
      <c r="F145" s="11">
        <f t="shared" si="195"/>
        <v>-3.8889396599662386E-6</v>
      </c>
      <c r="G145" s="11">
        <f t="shared" si="195"/>
        <v>-4.9690399499995312E-6</v>
      </c>
      <c r="H145" s="11">
        <f t="shared" si="195"/>
        <v>-6.4108565509590311E-6</v>
      </c>
      <c r="I145" s="11">
        <f t="shared" si="195"/>
        <v>-8.3449787320641154E-6</v>
      </c>
      <c r="J145" s="11">
        <f t="shared" si="195"/>
        <v>-1.0940832272686961E-5</v>
      </c>
      <c r="K145" s="11">
        <f t="shared" si="195"/>
        <v>-1.4399999999999996E-5</v>
      </c>
      <c r="L145" s="11">
        <f t="shared" si="195"/>
        <v>-1.8915735422249595E-5</v>
      </c>
      <c r="M145" s="11">
        <f t="shared" si="195"/>
        <v>-2.4552318791199549E-5</v>
      </c>
      <c r="N145" s="11">
        <f t="shared" si="195"/>
        <v>-3.096833967740024E-5</v>
      </c>
      <c r="O145" s="11">
        <f t="shared" si="195"/>
        <v>-3.6925308920318501E-5</v>
      </c>
      <c r="P145" s="11">
        <f t="shared" si="195"/>
        <v>-3.9752319599996236E-5</v>
      </c>
      <c r="Q145" s="11">
        <f t="shared" si="195"/>
        <v>-3.5575623676894259E-5</v>
      </c>
      <c r="R145" s="11">
        <f t="shared" si="195"/>
        <v>-2.1615644788140509E-5</v>
      </c>
      <c r="S145" s="11">
        <f t="shared" si="195"/>
        <v>-3.9347503843119747E-20</v>
      </c>
      <c r="T145" s="11">
        <f t="shared" si="195"/>
        <v>2.161564478814039E-5</v>
      </c>
      <c r="U145" s="11">
        <f t="shared" si="195"/>
        <v>3.5575623676894218E-5</v>
      </c>
      <c r="V145" s="11">
        <f t="shared" si="195"/>
        <v>3.9752319599996243E-5</v>
      </c>
      <c r="W145" s="12">
        <f t="shared" si="195"/>
        <v>3.6925308920318515E-5</v>
      </c>
      <c r="X145" s="5">
        <v>0.60000000000000009</v>
      </c>
      <c r="Y145" s="59">
        <f t="shared" si="191"/>
        <v>-2.9271534969755444</v>
      </c>
      <c r="Z145" s="43">
        <f t="shared" si="192"/>
        <v>-4.295935359138185</v>
      </c>
      <c r="AA145" s="44">
        <f t="shared" si="187"/>
        <v>-4.3897624958132848</v>
      </c>
      <c r="AB145" s="44">
        <f t="shared" si="187"/>
        <v>-4.4876805785542953</v>
      </c>
      <c r="AC145" s="44">
        <f t="shared" si="187"/>
        <v>-4.589831204770757</v>
      </c>
      <c r="AD145" s="44">
        <f t="shared" si="187"/>
        <v>-4.6962724883926654</v>
      </c>
      <c r="AE145" s="44">
        <f t="shared" si="187"/>
        <v>-4.8069160592384463</v>
      </c>
      <c r="AF145" s="44">
        <f t="shared" si="187"/>
        <v>-4.9214252341777618</v>
      </c>
      <c r="AG145" s="44">
        <f t="shared" si="187"/>
        <v>-5.0390503601772263</v>
      </c>
      <c r="AH145" s="44">
        <f t="shared" si="187"/>
        <v>-5.1583624920952493</v>
      </c>
      <c r="AI145" s="44">
        <f t="shared" si="187"/>
        <v>-5.2768232308318312</v>
      </c>
      <c r="AJ145" s="44">
        <f t="shared" si="187"/>
        <v>-5.3900925144087779</v>
      </c>
      <c r="AK145" s="44">
        <f t="shared" si="187"/>
        <v>-5.4909179219124074</v>
      </c>
      <c r="AL145" s="44">
        <f t="shared" si="187"/>
        <v>-5.5673241373442703</v>
      </c>
      <c r="AM145" s="44">
        <f t="shared" si="187"/>
        <v>-5.5993624753846092</v>
      </c>
      <c r="AN145" s="44">
        <f t="shared" si="187"/>
        <v>-5.5511525224473814</v>
      </c>
      <c r="AO145" s="44">
        <f t="shared" si="187"/>
        <v>-5.334768194935819</v>
      </c>
      <c r="AP145" s="44" t="str">
        <f t="shared" si="187"/>
        <v/>
      </c>
      <c r="AQ145" s="44">
        <f t="shared" si="188"/>
        <v>5.3347681949358172</v>
      </c>
      <c r="AR145" s="44">
        <f t="shared" si="188"/>
        <v>5.5511525224473806</v>
      </c>
      <c r="AS145" s="44">
        <f t="shared" si="188"/>
        <v>5.5993624753846092</v>
      </c>
      <c r="AT145" s="45">
        <f t="shared" si="188"/>
        <v>5.5673241373442703</v>
      </c>
    </row>
    <row r="146" spans="1:46" ht="23.25" customHeight="1" x14ac:dyDescent="0.3">
      <c r="A146" s="5">
        <v>0.50000000000000011</v>
      </c>
      <c r="B146" s="2">
        <f t="shared" si="189"/>
        <v>-7.3312421415946075E-6</v>
      </c>
      <c r="C146" s="10">
        <f t="shared" ref="C146:W146" si="196">IF(($R$1-C$61)^2+($A146)^2&lt;0.001,"",($D$2/(4*PI()))*(-((3*COS(ATAN2($R$1-C$87,$A94))*SIN(ATAN2($R$1-C$87,$A94))))*$R$2/(($R$1-C$87)^2+($A94)^2)^(3/2)))</f>
        <v>-1.813198879260071E-6</v>
      </c>
      <c r="D146" s="11">
        <f t="shared" si="196"/>
        <v>-2.2768399153212339E-6</v>
      </c>
      <c r="E146" s="11">
        <f t="shared" si="196"/>
        <v>-2.8922685190562354E-6</v>
      </c>
      <c r="F146" s="11">
        <f t="shared" si="196"/>
        <v>-3.7198916178780654E-6</v>
      </c>
      <c r="G146" s="11">
        <f t="shared" si="196"/>
        <v>-4.8479233381722776E-6</v>
      </c>
      <c r="H146" s="11">
        <f t="shared" si="196"/>
        <v>-6.4062193478790912E-6</v>
      </c>
      <c r="I146" s="11">
        <f t="shared" si="196"/>
        <v>-8.5865010335991891E-6</v>
      </c>
      <c r="J146" s="11">
        <f t="shared" si="196"/>
        <v>-1.1669952956410693E-5</v>
      </c>
      <c r="K146" s="11">
        <f t="shared" si="196"/>
        <v>-1.6058546345254774E-5</v>
      </c>
      <c r="L146" s="11">
        <f t="shared" si="196"/>
        <v>-2.2289996472061749E-5</v>
      </c>
      <c r="M146" s="11">
        <f t="shared" si="196"/>
        <v>-3.096833967740024E-5</v>
      </c>
      <c r="N146" s="11">
        <f t="shared" si="196"/>
        <v>-4.2426406871192814E-5</v>
      </c>
      <c r="O146" s="11">
        <f t="shared" si="196"/>
        <v>-5.5743163077432219E-5</v>
      </c>
      <c r="P146" s="11">
        <f t="shared" si="196"/>
        <v>-6.675982985651291E-5</v>
      </c>
      <c r="Q146" s="11">
        <f t="shared" si="196"/>
        <v>-6.6240905413930492E-5</v>
      </c>
      <c r="R146" s="11">
        <f t="shared" si="196"/>
        <v>-4.3516893891608935E-5</v>
      </c>
      <c r="S146" s="11">
        <f t="shared" si="196"/>
        <v>-1.212831918229184E-19</v>
      </c>
      <c r="T146" s="11">
        <f t="shared" si="196"/>
        <v>4.3516893891608724E-5</v>
      </c>
      <c r="U146" s="11">
        <f t="shared" si="196"/>
        <v>6.6240905413930397E-5</v>
      </c>
      <c r="V146" s="11">
        <f t="shared" si="196"/>
        <v>6.6759829856512923E-5</v>
      </c>
      <c r="W146" s="12">
        <f t="shared" si="196"/>
        <v>5.5743163077432273E-5</v>
      </c>
      <c r="X146" s="5">
        <v>0.50000000000000011</v>
      </c>
      <c r="Y146" s="59">
        <f t="shared" si="191"/>
        <v>-2.9406480059635367</v>
      </c>
      <c r="Z146" s="43">
        <f t="shared" si="192"/>
        <v>-4.258445441948906</v>
      </c>
      <c r="AA146" s="44">
        <f t="shared" si="187"/>
        <v>-4.357332496431269</v>
      </c>
      <c r="AB146" s="44">
        <f t="shared" si="187"/>
        <v>-4.4612386105211428</v>
      </c>
      <c r="AC146" s="44">
        <f t="shared" si="187"/>
        <v>-4.570530286536953</v>
      </c>
      <c r="AD146" s="44">
        <f t="shared" si="187"/>
        <v>-4.6855557435691217</v>
      </c>
      <c r="AE146" s="44">
        <f t="shared" si="187"/>
        <v>-4.8066018047528134</v>
      </c>
      <c r="AF146" s="44">
        <f t="shared" si="187"/>
        <v>-4.9338162265355399</v>
      </c>
      <c r="AG146" s="44">
        <f t="shared" si="187"/>
        <v>-5.0670691053330801</v>
      </c>
      <c r="AH146" s="44">
        <f t="shared" si="187"/>
        <v>-5.205706229435342</v>
      </c>
      <c r="AI146" s="44">
        <f t="shared" si="187"/>
        <v>-5.3481099997424968</v>
      </c>
      <c r="AJ146" s="44">
        <f t="shared" si="187"/>
        <v>-5.4909179219124074</v>
      </c>
      <c r="AK146" s="44">
        <f t="shared" si="187"/>
        <v>-5.6276362525516523</v>
      </c>
      <c r="AL146" s="44">
        <f t="shared" si="187"/>
        <v>-5.7461916085843043</v>
      </c>
      <c r="AM146" s="44">
        <f t="shared" si="187"/>
        <v>-5.8245152211697055</v>
      </c>
      <c r="AN146" s="44">
        <f t="shared" si="187"/>
        <v>-5.8211262599722717</v>
      </c>
      <c r="AO146" s="44">
        <f t="shared" si="187"/>
        <v>-5.6386578891286367</v>
      </c>
      <c r="AP146" s="44" t="str">
        <f t="shared" si="187"/>
        <v/>
      </c>
      <c r="AQ146" s="44">
        <f t="shared" si="188"/>
        <v>5.6386578891286359</v>
      </c>
      <c r="AR146" s="44">
        <f t="shared" si="188"/>
        <v>5.8211262599722717</v>
      </c>
      <c r="AS146" s="44">
        <f t="shared" si="188"/>
        <v>5.8245152211697055</v>
      </c>
      <c r="AT146" s="45">
        <f t="shared" si="188"/>
        <v>5.7461916085843052</v>
      </c>
    </row>
    <row r="147" spans="1:46" ht="23.25" customHeight="1" x14ac:dyDescent="0.3">
      <c r="A147" s="5">
        <v>0.40000000000000013</v>
      </c>
      <c r="B147" s="2">
        <f t="shared" si="189"/>
        <v>-8.284647658109264E-6</v>
      </c>
      <c r="C147" s="10">
        <f t="shared" ref="C147:W147" si="197">IF(($R$1-C$61)^2+($A147)^2&lt;0.001,"",($D$2/(4*PI()))*(-((3*COS(ATAN2($R$1-C$87,$A95))*SIN(ATAN2($R$1-C$87,$A95))))*$R$2/(($R$1-C$87)^2+($A95)^2)^(3/2)))</f>
        <v>-1.5735442800800149E-6</v>
      </c>
      <c r="D147" s="11">
        <f t="shared" si="197"/>
        <v>-1.9963188091139897E-6</v>
      </c>
      <c r="E147" s="11">
        <f t="shared" si="197"/>
        <v>-2.5672586711663133E-6</v>
      </c>
      <c r="F147" s="11">
        <f t="shared" si="197"/>
        <v>-3.3511608779147982E-6</v>
      </c>
      <c r="G147" s="11">
        <f t="shared" si="197"/>
        <v>-4.4469529596117823E-6</v>
      </c>
      <c r="H147" s="11">
        <f t="shared" si="197"/>
        <v>-6.0085892065966436E-6</v>
      </c>
      <c r="I147" s="11">
        <f t="shared" si="197"/>
        <v>-8.2801131767413081E-6</v>
      </c>
      <c r="J147" s="11">
        <f t="shared" si="197"/>
        <v>-1.1654520760381634E-5</v>
      </c>
      <c r="K147" s="11">
        <f t="shared" si="197"/>
        <v>-1.6770509831248406E-5</v>
      </c>
      <c r="L147" s="11">
        <f t="shared" si="197"/>
        <v>-2.4660160249688767E-5</v>
      </c>
      <c r="M147" s="11">
        <f t="shared" si="197"/>
        <v>-3.6925308920318474E-5</v>
      </c>
      <c r="N147" s="11">
        <f t="shared" si="197"/>
        <v>-5.5743163077432205E-5</v>
      </c>
      <c r="O147" s="11">
        <f t="shared" si="197"/>
        <v>-8.2864075920298434E-5</v>
      </c>
      <c r="P147" s="11">
        <f t="shared" si="197"/>
        <v>-1.1519999999999985E-4</v>
      </c>
      <c r="Q147" s="11">
        <f t="shared" si="197"/>
        <v>-1.3416407864998722E-4</v>
      </c>
      <c r="R147" s="11">
        <f t="shared" si="197"/>
        <v>-1.0070683392512093E-4</v>
      </c>
      <c r="S147" s="11">
        <f t="shared" si="197"/>
        <v>-2.3688123402913741E-19</v>
      </c>
      <c r="T147" s="11">
        <f t="shared" si="197"/>
        <v>1.0070683392512067E-4</v>
      </c>
      <c r="U147" s="11">
        <f t="shared" si="197"/>
        <v>1.3416407864998717E-4</v>
      </c>
      <c r="V147" s="11">
        <f t="shared" si="197"/>
        <v>1.1519999999999998E-4</v>
      </c>
      <c r="W147" s="12">
        <f t="shared" si="197"/>
        <v>8.2864075920298597E-5</v>
      </c>
      <c r="X147" s="5">
        <v>0.40000000000000013</v>
      </c>
      <c r="Y147" s="59">
        <f t="shared" si="191"/>
        <v>-2.9386598710775034</v>
      </c>
      <c r="Z147" s="43">
        <f t="shared" si="192"/>
        <v>-4.1968789686180532</v>
      </c>
      <c r="AA147" s="44">
        <f t="shared" si="187"/>
        <v>-4.3002298986661351</v>
      </c>
      <c r="AB147" s="44">
        <f t="shared" si="187"/>
        <v>-4.4094696294039846</v>
      </c>
      <c r="AC147" s="44">
        <f t="shared" si="187"/>
        <v>-4.5251952773469268</v>
      </c>
      <c r="AD147" s="44">
        <f t="shared" si="187"/>
        <v>-4.6480625354554377</v>
      </c>
      <c r="AE147" s="44">
        <f t="shared" si="187"/>
        <v>-4.7787725133148324</v>
      </c>
      <c r="AF147" s="44">
        <f t="shared" si="187"/>
        <v>-4.918036272980328</v>
      </c>
      <c r="AG147" s="44">
        <f t="shared" si="187"/>
        <v>-5.0664944198213373</v>
      </c>
      <c r="AH147" s="44">
        <f t="shared" si="187"/>
        <v>-5.2245462655597095</v>
      </c>
      <c r="AI147" s="44">
        <f t="shared" si="187"/>
        <v>-5.3919958944547428</v>
      </c>
      <c r="AJ147" s="44">
        <f t="shared" si="187"/>
        <v>-5.5673241373442703</v>
      </c>
      <c r="AK147" s="44">
        <f t="shared" si="187"/>
        <v>-5.7461916085843043</v>
      </c>
      <c r="AL147" s="44">
        <f t="shared" si="187"/>
        <v>-5.9183662915758211</v>
      </c>
      <c r="AM147" s="44">
        <f t="shared" si="187"/>
        <v>-6.0614524790871922</v>
      </c>
      <c r="AN147" s="44">
        <f t="shared" si="187"/>
        <v>-6.1276362525516523</v>
      </c>
      <c r="AO147" s="44">
        <f t="shared" si="187"/>
        <v>-6.0030589426019398</v>
      </c>
      <c r="AP147" s="44" t="str">
        <f t="shared" si="187"/>
        <v/>
      </c>
      <c r="AQ147" s="44">
        <f t="shared" si="188"/>
        <v>6.003058942601939</v>
      </c>
      <c r="AR147" s="44">
        <f t="shared" si="188"/>
        <v>6.1276362525516523</v>
      </c>
      <c r="AS147" s="44">
        <f t="shared" si="188"/>
        <v>6.0614524790871931</v>
      </c>
      <c r="AT147" s="45">
        <f t="shared" si="188"/>
        <v>5.9183662915758228</v>
      </c>
    </row>
    <row r="148" spans="1:46" ht="23.25" customHeight="1" x14ac:dyDescent="0.3">
      <c r="A148" s="5">
        <v>0.30000000000000016</v>
      </c>
      <c r="B148" s="2">
        <f t="shared" si="189"/>
        <v>-8.633986645443218E-6</v>
      </c>
      <c r="C148" s="10">
        <f t="shared" ref="C148:W148" si="198">IF(($R$1-C$61)^2+($A148)^2&lt;0.001,"",($D$2/(4*PI()))*(-((3*COS(ATAN2($R$1-C$87,$A96))*SIN(ATAN2($R$1-C$87,$A96))))*$R$2/(($R$1-C$87)^2+($A96)^2)^(3/2)))</f>
        <v>-1.2596439561992024E-6</v>
      </c>
      <c r="D148" s="11">
        <f t="shared" si="198"/>
        <v>-1.6117368108003295E-6</v>
      </c>
      <c r="E148" s="11">
        <f t="shared" si="198"/>
        <v>-2.0940444322895146E-6</v>
      </c>
      <c r="F148" s="11">
        <f t="shared" si="198"/>
        <v>-2.7678073353274765E-6</v>
      </c>
      <c r="G148" s="11">
        <f t="shared" si="198"/>
        <v>-3.7298827379674429E-6</v>
      </c>
      <c r="H148" s="11">
        <f t="shared" si="198"/>
        <v>-5.1377954977157346E-6</v>
      </c>
      <c r="I148" s="11">
        <f t="shared" si="198"/>
        <v>-7.2556489916592542E-6</v>
      </c>
      <c r="J148" s="11">
        <f t="shared" si="198"/>
        <v>-1.0540925533894593E-5</v>
      </c>
      <c r="K148" s="11">
        <f t="shared" si="198"/>
        <v>-1.5813403261627683E-5</v>
      </c>
      <c r="L148" s="11">
        <f t="shared" si="198"/>
        <v>-2.4590681540316638E-5</v>
      </c>
      <c r="M148" s="11">
        <f t="shared" si="198"/>
        <v>-3.9752319599996223E-5</v>
      </c>
      <c r="N148" s="11">
        <f t="shared" si="198"/>
        <v>-6.6759829856512869E-5</v>
      </c>
      <c r="O148" s="11">
        <f t="shared" si="198"/>
        <v>-1.1519999999999985E-4</v>
      </c>
      <c r="P148" s="11">
        <f t="shared" si="198"/>
        <v>-1.9641855032959623E-4</v>
      </c>
      <c r="Q148" s="11">
        <f t="shared" si="198"/>
        <v>-2.9540247136254747E-4</v>
      </c>
      <c r="R148" s="11">
        <f t="shared" si="198"/>
        <v>-2.8460498941515396E-4</v>
      </c>
      <c r="S148" s="11">
        <f t="shared" si="198"/>
        <v>-8.0821248613391523E-19</v>
      </c>
      <c r="T148" s="11">
        <f t="shared" si="198"/>
        <v>2.8460498941515309E-4</v>
      </c>
      <c r="U148" s="11">
        <f t="shared" si="198"/>
        <v>2.9540247136254785E-4</v>
      </c>
      <c r="V148" s="11">
        <f t="shared" si="198"/>
        <v>1.9641855032959661E-4</v>
      </c>
      <c r="W148" s="12">
        <f t="shared" si="198"/>
        <v>1.1520000000000024E-4</v>
      </c>
      <c r="X148" s="5">
        <v>0.30000000000000016</v>
      </c>
      <c r="Y148" s="59">
        <f t="shared" si="191"/>
        <v>-2.9125182145523589</v>
      </c>
      <c r="Z148" s="43">
        <f t="shared" si="192"/>
        <v>-4.10024780725323</v>
      </c>
      <c r="AA148" s="44">
        <f t="shared" si="187"/>
        <v>-4.2072941249696489</v>
      </c>
      <c r="AB148" s="44">
        <f t="shared" si="187"/>
        <v>-4.320985892478177</v>
      </c>
      <c r="AC148" s="44">
        <f t="shared" si="187"/>
        <v>-4.4421358559739268</v>
      </c>
      <c r="AD148" s="44">
        <f t="shared" si="187"/>
        <v>-4.5716951784429529</v>
      </c>
      <c r="AE148" s="44">
        <f t="shared" si="187"/>
        <v>-4.7107768138304582</v>
      </c>
      <c r="AF148" s="44">
        <f t="shared" si="187"/>
        <v>-4.8606762645877657</v>
      </c>
      <c r="AG148" s="44">
        <f t="shared" si="187"/>
        <v>-5.0228787452803374</v>
      </c>
      <c r="AH148" s="44">
        <f t="shared" si="187"/>
        <v>-5.1990253461301279</v>
      </c>
      <c r="AI148" s="44">
        <f t="shared" si="187"/>
        <v>-5.3907705655462381</v>
      </c>
      <c r="AJ148" s="44">
        <f t="shared" si="187"/>
        <v>-5.5993624753846092</v>
      </c>
      <c r="AK148" s="44">
        <f t="shared" si="187"/>
        <v>-5.8245152211697055</v>
      </c>
      <c r="AL148" s="44">
        <f t="shared" si="187"/>
        <v>-6.0614524790871922</v>
      </c>
      <c r="AM148" s="44">
        <f t="shared" si="187"/>
        <v>-6.2931825014007217</v>
      </c>
      <c r="AN148" s="44">
        <f t="shared" si="187"/>
        <v>-6.4704141243362132</v>
      </c>
      <c r="AO148" s="44">
        <f t="shared" si="187"/>
        <v>-6.4542425094393252</v>
      </c>
      <c r="AP148" s="44" t="str">
        <f t="shared" si="187"/>
        <v/>
      </c>
      <c r="AQ148" s="44">
        <f t="shared" si="188"/>
        <v>6.4542425094393234</v>
      </c>
      <c r="AR148" s="44">
        <f t="shared" si="188"/>
        <v>6.4704141243362141</v>
      </c>
      <c r="AS148" s="44">
        <f t="shared" si="188"/>
        <v>6.2931825014007217</v>
      </c>
      <c r="AT148" s="45">
        <f t="shared" si="188"/>
        <v>6.061452479087194</v>
      </c>
    </row>
    <row r="149" spans="1:46" ht="23.25" customHeight="1" x14ac:dyDescent="0.3">
      <c r="A149" s="5">
        <v>0.20000000000000015</v>
      </c>
      <c r="B149" s="2">
        <f t="shared" si="189"/>
        <v>-7.6405003659358811E-6</v>
      </c>
      <c r="C149" s="10">
        <f t="shared" ref="C149:W149" si="199">IF(($R$1-C$61)^2+($A149)^2&lt;0.001,"",($D$2/(4*PI()))*(-((3*COS(ATAN2($R$1-C$87,$A97))*SIN(ATAN2($R$1-C$87,$A97))))*$R$2/(($R$1-C$87)^2+($A97)^2)^(3/2)))</f>
        <v>-8.807200089174569E-7</v>
      </c>
      <c r="D149" s="11">
        <f t="shared" si="199"/>
        <v>-1.134106406074601E-6</v>
      </c>
      <c r="E149" s="11">
        <f t="shared" si="199"/>
        <v>-1.4849242404917503E-6</v>
      </c>
      <c r="F149" s="11">
        <f t="shared" si="199"/>
        <v>-1.9814327862286421E-6</v>
      </c>
      <c r="G149" s="11">
        <f t="shared" si="199"/>
        <v>-2.7019555985175598E-6</v>
      </c>
      <c r="H149" s="11">
        <f t="shared" si="199"/>
        <v>-3.7780604547836463E-6</v>
      </c>
      <c r="I149" s="11">
        <f t="shared" si="199"/>
        <v>-5.43961173645111E-6</v>
      </c>
      <c r="J149" s="11">
        <f t="shared" si="199"/>
        <v>-8.1067437523926863E-6</v>
      </c>
      <c r="K149" s="11">
        <f t="shared" si="199"/>
        <v>-1.2588354240640113E-5</v>
      </c>
      <c r="L149" s="11">
        <f t="shared" si="199"/>
        <v>-2.0538069369330493E-5</v>
      </c>
      <c r="M149" s="11">
        <f t="shared" si="199"/>
        <v>-3.5575623676894238E-5</v>
      </c>
      <c r="N149" s="11">
        <f t="shared" si="199"/>
        <v>-6.6240905413930478E-5</v>
      </c>
      <c r="O149" s="11">
        <f t="shared" si="199"/>
        <v>-1.3416407864998714E-4</v>
      </c>
      <c r="P149" s="11">
        <f t="shared" si="199"/>
        <v>-2.9540247136254741E-4</v>
      </c>
      <c r="Q149" s="11">
        <f t="shared" si="199"/>
        <v>-6.6291260736238671E-4</v>
      </c>
      <c r="R149" s="11">
        <f t="shared" si="199"/>
        <v>-1.0733126291998974E-3</v>
      </c>
      <c r="S149" s="11">
        <f t="shared" si="199"/>
        <v>-4.3930516776396937E-18</v>
      </c>
      <c r="T149" s="11">
        <f t="shared" si="199"/>
        <v>1.0733126291998969E-3</v>
      </c>
      <c r="U149" s="11">
        <f t="shared" si="199"/>
        <v>6.6291260736238899E-4</v>
      </c>
      <c r="V149" s="11">
        <f t="shared" si="199"/>
        <v>2.9540247136254866E-4</v>
      </c>
      <c r="W149" s="12">
        <f t="shared" si="199"/>
        <v>1.3416407864998771E-4</v>
      </c>
      <c r="X149" s="5">
        <v>0.20000000000000015</v>
      </c>
      <c r="Y149" s="59">
        <f t="shared" si="191"/>
        <v>-2.8453172060768828</v>
      </c>
      <c r="Z149" s="43">
        <f t="shared" si="192"/>
        <v>-3.9448378631125234</v>
      </c>
      <c r="AA149" s="44">
        <f t="shared" si="187"/>
        <v>-4.0546538035896056</v>
      </c>
      <c r="AB149" s="44">
        <f t="shared" si="187"/>
        <v>-4.1717042969019289</v>
      </c>
      <c r="AC149" s="44">
        <f t="shared" si="187"/>
        <v>-4.2969793448684914</v>
      </c>
      <c r="AD149" s="44">
        <f t="shared" si="187"/>
        <v>-4.4316782079438752</v>
      </c>
      <c r="AE149" s="44">
        <f t="shared" si="187"/>
        <v>-4.5772689030217277</v>
      </c>
      <c r="AF149" s="44">
        <f t="shared" si="187"/>
        <v>-4.735567902136693</v>
      </c>
      <c r="AG149" s="44">
        <f t="shared" si="187"/>
        <v>-4.9088464455372369</v>
      </c>
      <c r="AH149" s="44">
        <f t="shared" si="187"/>
        <v>-5.099968955609997</v>
      </c>
      <c r="AI149" s="44">
        <f t="shared" si="187"/>
        <v>-5.3125596163959274</v>
      </c>
      <c r="AJ149" s="44">
        <f t="shared" si="187"/>
        <v>-5.5511525224473806</v>
      </c>
      <c r="AK149" s="44">
        <f t="shared" si="187"/>
        <v>-5.8211262599722717</v>
      </c>
      <c r="AL149" s="44">
        <f t="shared" si="187"/>
        <v>-6.1276362525516523</v>
      </c>
      <c r="AM149" s="44">
        <f t="shared" si="187"/>
        <v>-6.4704141243362132</v>
      </c>
      <c r="AN149" s="44">
        <f t="shared" si="187"/>
        <v>-6.8214562785677648</v>
      </c>
      <c r="AO149" s="44">
        <f t="shared" si="187"/>
        <v>-7.0307262395435961</v>
      </c>
      <c r="AP149" s="44" t="str">
        <f t="shared" si="187"/>
        <v/>
      </c>
      <c r="AQ149" s="44">
        <f t="shared" si="188"/>
        <v>7.0307262395435952</v>
      </c>
      <c r="AR149" s="44">
        <f t="shared" si="188"/>
        <v>6.8214562785677657</v>
      </c>
      <c r="AS149" s="44">
        <f t="shared" si="188"/>
        <v>6.470414124336215</v>
      </c>
      <c r="AT149" s="45">
        <f t="shared" si="188"/>
        <v>6.1276362525516541</v>
      </c>
    </row>
    <row r="150" spans="1:46" ht="23.25" customHeight="1" x14ac:dyDescent="0.3">
      <c r="A150" s="5">
        <v>0.10000000000000014</v>
      </c>
      <c r="B150" s="2">
        <f t="shared" si="189"/>
        <v>-4.6520485906229309E-6</v>
      </c>
      <c r="C150" s="10">
        <f t="shared" ref="C150:W150" si="200">IF(($R$1-C$61)^2+($A150)^2&lt;0.001,"",($D$2/(4*PI()))*(-((3*COS(ATAN2($R$1-C$87,$A98))*SIN(ATAN2($R$1-C$87,$A98))))*$R$2/(($R$1-C$87)^2+($A98)^2)^(3/2)))</f>
        <v>-4.5332370443892694E-7</v>
      </c>
      <c r="D150" s="11">
        <f t="shared" si="200"/>
        <v>-5.8605910282125273E-7</v>
      </c>
      <c r="E150" s="11">
        <f t="shared" si="200"/>
        <v>-7.7105210118586106E-7</v>
      </c>
      <c r="F150" s="11">
        <f t="shared" si="200"/>
        <v>-1.0350046562300164E-6</v>
      </c>
      <c r="G150" s="11">
        <f t="shared" si="200"/>
        <v>-1.4219440070081529E-6</v>
      </c>
      <c r="H150" s="11">
        <f t="shared" si="200"/>
        <v>-2.0073096072313324E-6</v>
      </c>
      <c r="I150" s="11">
        <f t="shared" si="200"/>
        <v>-2.9262930797274478E-6</v>
      </c>
      <c r="J150" s="11">
        <f t="shared" si="200"/>
        <v>-4.4343414693944942E-6</v>
      </c>
      <c r="K150" s="11">
        <f t="shared" si="200"/>
        <v>-7.0457600713396526E-6</v>
      </c>
      <c r="L150" s="11">
        <f t="shared" si="200"/>
        <v>-1.1879393923933997E-5</v>
      </c>
      <c r="M150" s="11">
        <f t="shared" si="200"/>
        <v>-2.1615644788140482E-5</v>
      </c>
      <c r="N150" s="11">
        <f t="shared" si="200"/>
        <v>-4.351689389160886E-5</v>
      </c>
      <c r="O150" s="11">
        <f t="shared" si="200"/>
        <v>-1.0070683392512085E-4</v>
      </c>
      <c r="P150" s="11">
        <f t="shared" si="200"/>
        <v>-2.8460498941515369E-4</v>
      </c>
      <c r="Q150" s="11">
        <f t="shared" si="200"/>
        <v>-1.0733126291998965E-3</v>
      </c>
      <c r="R150" s="11">
        <f t="shared" si="200"/>
        <v>-5.3033008588990764E-3</v>
      </c>
      <c r="S150" s="11">
        <f t="shared" si="200"/>
        <v>-6.8451104159872017E-17</v>
      </c>
      <c r="T150" s="11">
        <f t="shared" si="200"/>
        <v>5.3033008588991137E-3</v>
      </c>
      <c r="U150" s="11">
        <f t="shared" si="200"/>
        <v>1.0733126291999039E-3</v>
      </c>
      <c r="V150" s="11">
        <f t="shared" si="200"/>
        <v>2.8460498941515564E-4</v>
      </c>
      <c r="W150" s="12">
        <f t="shared" si="200"/>
        <v>1.007068339251214E-4</v>
      </c>
      <c r="X150" s="5">
        <v>0.10000000000000014</v>
      </c>
      <c r="Y150" s="59">
        <f t="shared" si="191"/>
        <v>-2.6895583951712672</v>
      </c>
      <c r="Z150" s="43">
        <f t="shared" si="192"/>
        <v>-3.6564084290473513</v>
      </c>
      <c r="AA150" s="44">
        <f t="shared" si="187"/>
        <v>-3.7679414159068418</v>
      </c>
      <c r="AB150" s="44">
        <f t="shared" si="187"/>
        <v>-3.8870837249939192</v>
      </c>
      <c r="AC150" s="44">
        <f t="shared" si="187"/>
        <v>-4.0149423035808152</v>
      </c>
      <c r="AD150" s="44">
        <f t="shared" si="187"/>
        <v>-4.15288249517985</v>
      </c>
      <c r="AE150" s="44">
        <f t="shared" si="187"/>
        <v>-4.3026143631910179</v>
      </c>
      <c r="AF150" s="44">
        <f t="shared" si="187"/>
        <v>-4.4663178202630567</v>
      </c>
      <c r="AG150" s="44">
        <f t="shared" si="187"/>
        <v>-4.646829133199696</v>
      </c>
      <c r="AH150" s="44">
        <f t="shared" si="187"/>
        <v>-4.8479278501044671</v>
      </c>
      <c r="AI150" s="44">
        <f t="shared" si="187"/>
        <v>-5.0747942838938718</v>
      </c>
      <c r="AJ150" s="44">
        <f t="shared" si="187"/>
        <v>-5.334768194935819</v>
      </c>
      <c r="AK150" s="44">
        <f t="shared" si="187"/>
        <v>-5.638657889128635</v>
      </c>
      <c r="AL150" s="44">
        <f t="shared" si="187"/>
        <v>-6.0030589426019398</v>
      </c>
      <c r="AM150" s="44">
        <f t="shared" si="187"/>
        <v>-6.4542425094393243</v>
      </c>
      <c r="AN150" s="44">
        <f t="shared" si="187"/>
        <v>-7.0307262395435952</v>
      </c>
      <c r="AO150" s="44">
        <f t="shared" si="187"/>
        <v>-7.7245462655597068</v>
      </c>
      <c r="AP150" s="44" t="str">
        <f t="shared" si="187"/>
        <v/>
      </c>
      <c r="AQ150" s="44">
        <f t="shared" si="188"/>
        <v>7.7245462655597086</v>
      </c>
      <c r="AR150" s="44">
        <f t="shared" si="188"/>
        <v>7.0307262395435988</v>
      </c>
      <c r="AS150" s="44">
        <f t="shared" si="188"/>
        <v>6.454242509439327</v>
      </c>
      <c r="AT150" s="45">
        <f t="shared" si="188"/>
        <v>6.0030589426019425</v>
      </c>
    </row>
    <row r="151" spans="1:46" ht="23.25" customHeight="1" x14ac:dyDescent="0.3">
      <c r="A151" s="5">
        <v>0</v>
      </c>
      <c r="B151" s="2">
        <f t="shared" si="189"/>
        <v>2.1642162376207099E-19</v>
      </c>
      <c r="C151" s="10">
        <f t="shared" ref="C151:W151" si="201">IF(($R$1-C$61)^2+($A151)^2&lt;0.001,"",($D$2/(4*PI()))*(-((3*COS(ATAN2($R$1-C$87,$A99))*SIN(ATAN2($R$1-C$87,$A99))))*$R$2/(($R$1-C$87)^2+($A99)^2)^(3/2)))</f>
        <v>0</v>
      </c>
      <c r="D151" s="11">
        <f t="shared" si="201"/>
        <v>0</v>
      </c>
      <c r="E151" s="11">
        <f t="shared" si="201"/>
        <v>0</v>
      </c>
      <c r="F151" s="11">
        <f t="shared" si="201"/>
        <v>0</v>
      </c>
      <c r="G151" s="11">
        <f t="shared" si="201"/>
        <v>0</v>
      </c>
      <c r="H151" s="11">
        <f t="shared" si="201"/>
        <v>0</v>
      </c>
      <c r="I151" s="11">
        <f t="shared" si="201"/>
        <v>0</v>
      </c>
      <c r="J151" s="11">
        <f t="shared" si="201"/>
        <v>0</v>
      </c>
      <c r="K151" s="11">
        <f t="shared" si="201"/>
        <v>0</v>
      </c>
      <c r="L151" s="11">
        <f t="shared" si="201"/>
        <v>0</v>
      </c>
      <c r="M151" s="11">
        <f t="shared" si="201"/>
        <v>0</v>
      </c>
      <c r="N151" s="11">
        <f t="shared" si="201"/>
        <v>0</v>
      </c>
      <c r="O151" s="11">
        <f t="shared" si="201"/>
        <v>0</v>
      </c>
      <c r="P151" s="11">
        <f t="shared" si="201"/>
        <v>0</v>
      </c>
      <c r="Q151" s="11">
        <f t="shared" si="201"/>
        <v>0</v>
      </c>
      <c r="R151" s="11">
        <f t="shared" si="201"/>
        <v>0</v>
      </c>
      <c r="S151" s="11" t="str">
        <f t="shared" si="201"/>
        <v/>
      </c>
      <c r="T151" s="11">
        <f t="shared" si="201"/>
        <v>3.6754453647258853E-18</v>
      </c>
      <c r="U151" s="11">
        <f t="shared" si="201"/>
        <v>4.5943067059073431E-19</v>
      </c>
      <c r="V151" s="11">
        <f t="shared" si="201"/>
        <v>1.3612760610095823E-19</v>
      </c>
      <c r="W151" s="12">
        <f t="shared" si="201"/>
        <v>5.7428833823841705E-20</v>
      </c>
      <c r="X151" s="5">
        <v>0</v>
      </c>
      <c r="Y151" s="59" t="str">
        <f t="shared" si="191"/>
        <v/>
      </c>
      <c r="Z151" s="43" t="str">
        <f t="shared" si="192"/>
        <v/>
      </c>
      <c r="AA151" s="44" t="str">
        <f t="shared" si="187"/>
        <v/>
      </c>
      <c r="AB151" s="44" t="str">
        <f t="shared" si="187"/>
        <v/>
      </c>
      <c r="AC151" s="44" t="str">
        <f t="shared" si="187"/>
        <v/>
      </c>
      <c r="AD151" s="44" t="str">
        <f t="shared" si="187"/>
        <v/>
      </c>
      <c r="AE151" s="44" t="str">
        <f t="shared" si="187"/>
        <v/>
      </c>
      <c r="AF151" s="44" t="str">
        <f t="shared" si="187"/>
        <v/>
      </c>
      <c r="AG151" s="44" t="str">
        <f t="shared" si="187"/>
        <v/>
      </c>
      <c r="AH151" s="44" t="str">
        <f t="shared" si="187"/>
        <v/>
      </c>
      <c r="AI151" s="44" t="str">
        <f t="shared" si="187"/>
        <v/>
      </c>
      <c r="AJ151" s="44" t="str">
        <f t="shared" si="187"/>
        <v/>
      </c>
      <c r="AK151" s="44" t="str">
        <f t="shared" si="187"/>
        <v/>
      </c>
      <c r="AL151" s="44" t="str">
        <f t="shared" si="187"/>
        <v/>
      </c>
      <c r="AM151" s="44" t="str">
        <f t="shared" si="187"/>
        <v/>
      </c>
      <c r="AN151" s="44" t="str">
        <f t="shared" si="187"/>
        <v/>
      </c>
      <c r="AO151" s="44" t="str">
        <f t="shared" si="187"/>
        <v/>
      </c>
      <c r="AP151" s="44" t="str">
        <f t="shared" si="187"/>
        <v/>
      </c>
      <c r="AQ151" s="44" t="str">
        <f t="shared" si="188"/>
        <v/>
      </c>
      <c r="AR151" s="44" t="str">
        <f t="shared" si="188"/>
        <v/>
      </c>
      <c r="AS151" s="44" t="str">
        <f t="shared" si="188"/>
        <v/>
      </c>
      <c r="AT151" s="45" t="str">
        <f t="shared" si="188"/>
        <v/>
      </c>
    </row>
    <row r="152" spans="1:46" ht="23.25" customHeight="1" x14ac:dyDescent="0.3">
      <c r="A152" s="5">
        <v>-0.1</v>
      </c>
      <c r="B152" s="2">
        <f t="shared" si="189"/>
        <v>4.6520485906231638E-6</v>
      </c>
      <c r="C152" s="10">
        <f t="shared" ref="C152:W152" si="202">IF(($R$1-C$61)^2+($A152)^2&lt;0.001,"",($D$2/(4*PI()))*(-((3*COS(ATAN2($R$1-C$87,$A100))*SIN(ATAN2($R$1-C$87,$A100))))*$R$2/(($R$1-C$87)^2+($A100)^2)^(3/2)))</f>
        <v>4.5332370443892641E-7</v>
      </c>
      <c r="D152" s="11">
        <f t="shared" si="202"/>
        <v>5.8605910282125209E-7</v>
      </c>
      <c r="E152" s="11">
        <f t="shared" si="202"/>
        <v>7.7105210118586011E-7</v>
      </c>
      <c r="F152" s="11">
        <f t="shared" si="202"/>
        <v>1.035004656230015E-6</v>
      </c>
      <c r="G152" s="11">
        <f t="shared" si="202"/>
        <v>1.4219440070081512E-6</v>
      </c>
      <c r="H152" s="11">
        <f t="shared" si="202"/>
        <v>2.0073096072313294E-6</v>
      </c>
      <c r="I152" s="11">
        <f t="shared" si="202"/>
        <v>2.926293079727444E-6</v>
      </c>
      <c r="J152" s="11">
        <f t="shared" si="202"/>
        <v>4.4343414693944874E-6</v>
      </c>
      <c r="K152" s="11">
        <f t="shared" si="202"/>
        <v>7.0457600713396425E-6</v>
      </c>
      <c r="L152" s="11">
        <f t="shared" si="202"/>
        <v>1.1879393923933992E-5</v>
      </c>
      <c r="M152" s="11">
        <f t="shared" si="202"/>
        <v>2.1615644788140455E-5</v>
      </c>
      <c r="N152" s="11">
        <f t="shared" si="202"/>
        <v>4.3516893891608806E-5</v>
      </c>
      <c r="O152" s="11">
        <f t="shared" si="202"/>
        <v>1.0070683392512075E-4</v>
      </c>
      <c r="P152" s="11">
        <f t="shared" si="202"/>
        <v>2.8460498941515347E-4</v>
      </c>
      <c r="Q152" s="11">
        <f t="shared" si="202"/>
        <v>1.0733126291998958E-3</v>
      </c>
      <c r="R152" s="11">
        <f t="shared" si="202"/>
        <v>5.3033008588990911E-3</v>
      </c>
      <c r="S152" s="11">
        <f t="shared" si="202"/>
        <v>6.8451104159872313E-17</v>
      </c>
      <c r="T152" s="11">
        <f t="shared" si="202"/>
        <v>-5.3033008588991241E-3</v>
      </c>
      <c r="U152" s="11">
        <f t="shared" si="202"/>
        <v>-1.073312629199903E-3</v>
      </c>
      <c r="V152" s="11">
        <f t="shared" si="202"/>
        <v>-2.8460498941515521E-4</v>
      </c>
      <c r="W152" s="12">
        <f t="shared" si="202"/>
        <v>-1.0070683392512127E-4</v>
      </c>
      <c r="X152" s="5">
        <v>-0.1</v>
      </c>
      <c r="Y152" s="59">
        <f t="shared" si="191"/>
        <v>2.6895583951712667</v>
      </c>
      <c r="Z152" s="43">
        <f t="shared" si="192"/>
        <v>3.6564084290473504</v>
      </c>
      <c r="AA152" s="44">
        <f t="shared" si="187"/>
        <v>3.7679414159068423</v>
      </c>
      <c r="AB152" s="44">
        <f t="shared" si="187"/>
        <v>3.8870837249939179</v>
      </c>
      <c r="AC152" s="44">
        <f t="shared" si="187"/>
        <v>4.0149423035808143</v>
      </c>
      <c r="AD152" s="44">
        <f t="shared" si="187"/>
        <v>4.15288249517985</v>
      </c>
      <c r="AE152" s="44">
        <f t="shared" si="187"/>
        <v>4.302614363191017</v>
      </c>
      <c r="AF152" s="44">
        <f t="shared" si="187"/>
        <v>4.4663178202630558</v>
      </c>
      <c r="AG152" s="44">
        <f t="shared" si="187"/>
        <v>4.6468291331996951</v>
      </c>
      <c r="AH152" s="44">
        <f t="shared" si="187"/>
        <v>4.8479278501044663</v>
      </c>
      <c r="AI152" s="44">
        <f t="shared" si="187"/>
        <v>5.0747942838938718</v>
      </c>
      <c r="AJ152" s="44">
        <f t="shared" si="187"/>
        <v>5.3347681949358181</v>
      </c>
      <c r="AK152" s="44">
        <f t="shared" si="187"/>
        <v>5.6386578891286359</v>
      </c>
      <c r="AL152" s="44">
        <f t="shared" si="187"/>
        <v>6.003058942601939</v>
      </c>
      <c r="AM152" s="44">
        <f t="shared" si="187"/>
        <v>6.4542425094393234</v>
      </c>
      <c r="AN152" s="44">
        <f t="shared" si="187"/>
        <v>7.0307262395435952</v>
      </c>
      <c r="AO152" s="44">
        <f t="shared" si="187"/>
        <v>7.7245462655597077</v>
      </c>
      <c r="AP152" s="44" t="str">
        <f t="shared" si="187"/>
        <v/>
      </c>
      <c r="AQ152" s="44">
        <f t="shared" si="188"/>
        <v>-7.7245462655597104</v>
      </c>
      <c r="AR152" s="44">
        <f t="shared" si="188"/>
        <v>-7.0307262395435988</v>
      </c>
      <c r="AS152" s="44">
        <f t="shared" si="188"/>
        <v>-6.454242509439327</v>
      </c>
      <c r="AT152" s="45">
        <f t="shared" si="188"/>
        <v>-6.0030589426019398</v>
      </c>
    </row>
    <row r="153" spans="1:46" ht="23.25" customHeight="1" x14ac:dyDescent="0.3">
      <c r="A153" s="5">
        <v>-0.2</v>
      </c>
      <c r="B153" s="2">
        <f t="shared" si="189"/>
        <v>7.6405003659358743E-6</v>
      </c>
      <c r="C153" s="10">
        <f t="shared" ref="C153:W153" si="203">IF(($R$1-C$61)^2+($A153)^2&lt;0.001,"",($D$2/(4*PI()))*(-((3*COS(ATAN2($R$1-C$87,$A101))*SIN(ATAN2($R$1-C$87,$A101))))*$R$2/(($R$1-C$87)^2+($A101)^2)^(3/2)))</f>
        <v>8.8072000891745637E-7</v>
      </c>
      <c r="D153" s="11">
        <f t="shared" si="203"/>
        <v>1.1341064060745999E-6</v>
      </c>
      <c r="E153" s="11">
        <f t="shared" si="203"/>
        <v>1.4849242404917496E-6</v>
      </c>
      <c r="F153" s="11">
        <f t="shared" si="203"/>
        <v>1.9814327862286412E-6</v>
      </c>
      <c r="G153" s="11">
        <f t="shared" si="203"/>
        <v>2.7019555985175577E-6</v>
      </c>
      <c r="H153" s="11">
        <f t="shared" si="203"/>
        <v>3.7780604547836442E-6</v>
      </c>
      <c r="I153" s="11">
        <f t="shared" si="203"/>
        <v>5.4396117364511058E-6</v>
      </c>
      <c r="J153" s="11">
        <f t="shared" si="203"/>
        <v>8.1067437523926812E-6</v>
      </c>
      <c r="K153" s="11">
        <f t="shared" si="203"/>
        <v>1.2588354240640106E-5</v>
      </c>
      <c r="L153" s="11">
        <f t="shared" si="203"/>
        <v>2.0538069369330486E-5</v>
      </c>
      <c r="M153" s="11">
        <f t="shared" si="203"/>
        <v>3.5575623676894232E-5</v>
      </c>
      <c r="N153" s="11">
        <f t="shared" si="203"/>
        <v>6.6240905413930437E-5</v>
      </c>
      <c r="O153" s="11">
        <f t="shared" si="203"/>
        <v>1.3416407864998714E-4</v>
      </c>
      <c r="P153" s="11">
        <f t="shared" si="203"/>
        <v>2.9540247136254757E-4</v>
      </c>
      <c r="Q153" s="11">
        <f t="shared" si="203"/>
        <v>6.629126073623878E-4</v>
      </c>
      <c r="R153" s="11">
        <f t="shared" si="203"/>
        <v>1.0733126291998984E-3</v>
      </c>
      <c r="S153" s="11">
        <f t="shared" si="203"/>
        <v>4.3930516776397014E-18</v>
      </c>
      <c r="T153" s="11">
        <f t="shared" si="203"/>
        <v>-1.0733126291998987E-3</v>
      </c>
      <c r="U153" s="11">
        <f t="shared" si="203"/>
        <v>-6.6291260736238921E-4</v>
      </c>
      <c r="V153" s="11">
        <f t="shared" si="203"/>
        <v>-2.9540247136254893E-4</v>
      </c>
      <c r="W153" s="12">
        <f t="shared" si="203"/>
        <v>-1.3416407864998779E-4</v>
      </c>
      <c r="X153" s="5">
        <v>-0.2</v>
      </c>
      <c r="Y153" s="59">
        <f t="shared" si="191"/>
        <v>2.8453172060768828</v>
      </c>
      <c r="Z153" s="43">
        <f t="shared" si="192"/>
        <v>3.9448378631125234</v>
      </c>
      <c r="AA153" s="44">
        <f t="shared" si="187"/>
        <v>4.0546538035896047</v>
      </c>
      <c r="AB153" s="44">
        <f t="shared" si="187"/>
        <v>4.1717042969019289</v>
      </c>
      <c r="AC153" s="44">
        <f t="shared" si="187"/>
        <v>4.2969793448684914</v>
      </c>
      <c r="AD153" s="44">
        <f t="shared" si="187"/>
        <v>4.4316782079438743</v>
      </c>
      <c r="AE153" s="44">
        <f t="shared" si="187"/>
        <v>4.5772689030217277</v>
      </c>
      <c r="AF153" s="44">
        <f t="shared" si="187"/>
        <v>4.7355679021366921</v>
      </c>
      <c r="AG153" s="44">
        <f t="shared" si="187"/>
        <v>4.908846445537236</v>
      </c>
      <c r="AH153" s="44">
        <f t="shared" si="187"/>
        <v>5.0999689556099961</v>
      </c>
      <c r="AI153" s="44">
        <f t="shared" si="187"/>
        <v>5.3125596163959274</v>
      </c>
      <c r="AJ153" s="44">
        <f t="shared" si="187"/>
        <v>5.5511525224473806</v>
      </c>
      <c r="AK153" s="44">
        <f t="shared" si="187"/>
        <v>5.8211262599722717</v>
      </c>
      <c r="AL153" s="44">
        <f t="shared" si="187"/>
        <v>6.1276362525516523</v>
      </c>
      <c r="AM153" s="44">
        <f t="shared" si="187"/>
        <v>6.4704141243362141</v>
      </c>
      <c r="AN153" s="44">
        <f t="shared" si="187"/>
        <v>6.8214562785677657</v>
      </c>
      <c r="AO153" s="44">
        <f t="shared" si="187"/>
        <v>7.030726239543597</v>
      </c>
      <c r="AP153" s="44" t="str">
        <f t="shared" si="187"/>
        <v/>
      </c>
      <c r="AQ153" s="44">
        <f t="shared" si="188"/>
        <v>-7.030726239543597</v>
      </c>
      <c r="AR153" s="44">
        <f t="shared" si="188"/>
        <v>-6.8214562785677666</v>
      </c>
      <c r="AS153" s="44">
        <f t="shared" si="188"/>
        <v>-6.4704141243362159</v>
      </c>
      <c r="AT153" s="45">
        <f t="shared" si="188"/>
        <v>-6.127636252551655</v>
      </c>
    </row>
    <row r="154" spans="1:46" ht="23.25" customHeight="1" x14ac:dyDescent="0.3">
      <c r="A154" s="5">
        <v>-0.30000000000000004</v>
      </c>
      <c r="B154" s="2">
        <f t="shared" si="189"/>
        <v>8.6339866454432146E-6</v>
      </c>
      <c r="C154" s="10">
        <f t="shared" ref="C154:W154" si="204">IF(($R$1-C$61)^2+($A154)^2&lt;0.001,"",($D$2/(4*PI()))*(-((3*COS(ATAN2($R$1-C$87,$A102))*SIN(ATAN2($R$1-C$87,$A102))))*$R$2/(($R$1-C$87)^2+($A102)^2)^(3/2)))</f>
        <v>1.2596439561992022E-6</v>
      </c>
      <c r="D154" s="11">
        <f t="shared" si="204"/>
        <v>1.6117368108003295E-6</v>
      </c>
      <c r="E154" s="11">
        <f t="shared" si="204"/>
        <v>2.094044432289515E-6</v>
      </c>
      <c r="F154" s="11">
        <f t="shared" si="204"/>
        <v>2.7678073353274752E-6</v>
      </c>
      <c r="G154" s="11">
        <f t="shared" si="204"/>
        <v>3.7298827379674408E-6</v>
      </c>
      <c r="H154" s="11">
        <f t="shared" si="204"/>
        <v>5.1377954977157329E-6</v>
      </c>
      <c r="I154" s="11">
        <f t="shared" si="204"/>
        <v>7.2556489916592533E-6</v>
      </c>
      <c r="J154" s="11">
        <f t="shared" si="204"/>
        <v>1.0540925533894592E-5</v>
      </c>
      <c r="K154" s="11">
        <f t="shared" si="204"/>
        <v>1.5813403261627686E-5</v>
      </c>
      <c r="L154" s="11">
        <f t="shared" si="204"/>
        <v>2.4590681540316631E-5</v>
      </c>
      <c r="M154" s="11">
        <f t="shared" si="204"/>
        <v>3.975231959999623E-5</v>
      </c>
      <c r="N154" s="11">
        <f t="shared" si="204"/>
        <v>6.6759829856512896E-5</v>
      </c>
      <c r="O154" s="11">
        <f t="shared" si="204"/>
        <v>1.1519999999999981E-4</v>
      </c>
      <c r="P154" s="11">
        <f t="shared" si="204"/>
        <v>1.9641855032959623E-4</v>
      </c>
      <c r="Q154" s="11">
        <f t="shared" si="204"/>
        <v>2.9540247136254806E-4</v>
      </c>
      <c r="R154" s="11">
        <f t="shared" si="204"/>
        <v>2.8460498941515418E-4</v>
      </c>
      <c r="S154" s="11">
        <f t="shared" si="204"/>
        <v>8.0821248613391649E-19</v>
      </c>
      <c r="T154" s="11">
        <f t="shared" si="204"/>
        <v>-2.8460498941515353E-4</v>
      </c>
      <c r="U154" s="11">
        <f t="shared" si="204"/>
        <v>-2.9540247136254806E-4</v>
      </c>
      <c r="V154" s="11">
        <f t="shared" si="204"/>
        <v>-1.964185503295968E-4</v>
      </c>
      <c r="W154" s="12">
        <f t="shared" si="204"/>
        <v>-1.1520000000000017E-4</v>
      </c>
      <c r="X154" s="5">
        <v>-0.30000000000000004</v>
      </c>
      <c r="Y154" s="59">
        <f t="shared" si="191"/>
        <v>2.9125182145523589</v>
      </c>
      <c r="Z154" s="43">
        <f t="shared" si="192"/>
        <v>4.10024780725323</v>
      </c>
      <c r="AA154" s="44">
        <f t="shared" si="187"/>
        <v>4.2072941249696489</v>
      </c>
      <c r="AB154" s="44">
        <f t="shared" si="187"/>
        <v>4.320985892478177</v>
      </c>
      <c r="AC154" s="44">
        <f t="shared" si="187"/>
        <v>4.4421358559739268</v>
      </c>
      <c r="AD154" s="44">
        <f t="shared" si="187"/>
        <v>4.571695178442952</v>
      </c>
      <c r="AE154" s="44">
        <f t="shared" si="187"/>
        <v>4.7107768138304582</v>
      </c>
      <c r="AF154" s="44">
        <f t="shared" si="187"/>
        <v>4.8606762645877657</v>
      </c>
      <c r="AG154" s="44">
        <f t="shared" si="187"/>
        <v>5.0228787452803374</v>
      </c>
      <c r="AH154" s="44">
        <f t="shared" si="187"/>
        <v>5.1990253461301288</v>
      </c>
      <c r="AI154" s="44">
        <f t="shared" si="187"/>
        <v>5.3907705655462381</v>
      </c>
      <c r="AJ154" s="44">
        <f t="shared" si="187"/>
        <v>5.5993624753846092</v>
      </c>
      <c r="AK154" s="44">
        <f t="shared" si="187"/>
        <v>5.8245152211697055</v>
      </c>
      <c r="AL154" s="44">
        <f t="shared" si="187"/>
        <v>6.0614524790871922</v>
      </c>
      <c r="AM154" s="44">
        <f t="shared" si="187"/>
        <v>6.2931825014007217</v>
      </c>
      <c r="AN154" s="44">
        <f t="shared" si="187"/>
        <v>6.4704141243362141</v>
      </c>
      <c r="AO154" s="44">
        <f t="shared" si="187"/>
        <v>6.4542425094393252</v>
      </c>
      <c r="AP154" s="44" t="str">
        <f t="shared" si="187"/>
        <v/>
      </c>
      <c r="AQ154" s="44">
        <f t="shared" si="188"/>
        <v>-6.4542425094393234</v>
      </c>
      <c r="AR154" s="44">
        <f t="shared" si="188"/>
        <v>-6.4704141243362141</v>
      </c>
      <c r="AS154" s="44">
        <f t="shared" si="188"/>
        <v>-6.2931825014007226</v>
      </c>
      <c r="AT154" s="45">
        <f t="shared" si="188"/>
        <v>-6.061452479087194</v>
      </c>
    </row>
    <row r="155" spans="1:46" ht="23.25" customHeight="1" x14ac:dyDescent="0.3">
      <c r="A155" s="5">
        <v>-0.4</v>
      </c>
      <c r="B155" s="2">
        <f t="shared" si="189"/>
        <v>8.2846476581092708E-6</v>
      </c>
      <c r="C155" s="10">
        <f t="shared" ref="C155:W155" si="205">IF(($R$1-C$61)^2+($A155)^2&lt;0.001,"",($D$2/(4*PI()))*(-((3*COS(ATAN2($R$1-C$87,$A103))*SIN(ATAN2($R$1-C$87,$A103))))*$R$2/(($R$1-C$87)^2+($A103)^2)^(3/2)))</f>
        <v>1.5735442800800141E-6</v>
      </c>
      <c r="D155" s="11">
        <f t="shared" si="205"/>
        <v>1.9963188091139888E-6</v>
      </c>
      <c r="E155" s="11">
        <f t="shared" si="205"/>
        <v>2.567258671166312E-6</v>
      </c>
      <c r="F155" s="11">
        <f t="shared" si="205"/>
        <v>3.3511608779147982E-6</v>
      </c>
      <c r="G155" s="11">
        <f t="shared" si="205"/>
        <v>4.4469529596117806E-6</v>
      </c>
      <c r="H155" s="11">
        <f t="shared" si="205"/>
        <v>6.0085892065966462E-6</v>
      </c>
      <c r="I155" s="11">
        <f t="shared" si="205"/>
        <v>8.2801131767413064E-6</v>
      </c>
      <c r="J155" s="11">
        <f t="shared" si="205"/>
        <v>1.1654520760381634E-5</v>
      </c>
      <c r="K155" s="11">
        <f t="shared" si="205"/>
        <v>1.677050983124841E-5</v>
      </c>
      <c r="L155" s="11">
        <f t="shared" si="205"/>
        <v>2.4660160249688767E-5</v>
      </c>
      <c r="M155" s="11">
        <f t="shared" si="205"/>
        <v>3.6925308920318481E-5</v>
      </c>
      <c r="N155" s="11">
        <f t="shared" si="205"/>
        <v>5.5743163077432219E-5</v>
      </c>
      <c r="O155" s="11">
        <f t="shared" si="205"/>
        <v>8.2864075920298448E-5</v>
      </c>
      <c r="P155" s="11">
        <f t="shared" si="205"/>
        <v>1.151999999999999E-4</v>
      </c>
      <c r="Q155" s="11">
        <f t="shared" si="205"/>
        <v>1.3416407864998736E-4</v>
      </c>
      <c r="R155" s="11">
        <f t="shared" si="205"/>
        <v>1.0070683392512114E-4</v>
      </c>
      <c r="S155" s="11">
        <f t="shared" si="205"/>
        <v>2.3688123402913761E-19</v>
      </c>
      <c r="T155" s="11">
        <f t="shared" si="205"/>
        <v>-1.0070683392512072E-4</v>
      </c>
      <c r="U155" s="11">
        <f t="shared" si="205"/>
        <v>-1.3416407864998731E-4</v>
      </c>
      <c r="V155" s="11">
        <f t="shared" si="205"/>
        <v>-1.152000000000001E-4</v>
      </c>
      <c r="W155" s="12">
        <f t="shared" si="205"/>
        <v>-8.2864075920298624E-5</v>
      </c>
      <c r="X155" s="5">
        <v>-0.4</v>
      </c>
      <c r="Y155" s="59">
        <f t="shared" si="191"/>
        <v>2.9386598710775034</v>
      </c>
      <c r="Z155" s="43">
        <f t="shared" si="192"/>
        <v>4.1968789686180523</v>
      </c>
      <c r="AA155" s="44">
        <f t="shared" si="187"/>
        <v>4.3002298986661351</v>
      </c>
      <c r="AB155" s="44">
        <f t="shared" si="187"/>
        <v>4.4094696294039837</v>
      </c>
      <c r="AC155" s="44">
        <f t="shared" si="187"/>
        <v>4.5251952773469268</v>
      </c>
      <c r="AD155" s="44">
        <f t="shared" si="187"/>
        <v>4.6480625354554377</v>
      </c>
      <c r="AE155" s="44">
        <f t="shared" si="187"/>
        <v>4.7787725133148333</v>
      </c>
      <c r="AF155" s="44">
        <f t="shared" si="187"/>
        <v>4.918036272980328</v>
      </c>
      <c r="AG155" s="44">
        <f t="shared" si="187"/>
        <v>5.0664944198213373</v>
      </c>
      <c r="AH155" s="44">
        <f t="shared" si="187"/>
        <v>5.2245462655597095</v>
      </c>
      <c r="AI155" s="44">
        <f t="shared" si="187"/>
        <v>5.3919958944547428</v>
      </c>
      <c r="AJ155" s="44">
        <f t="shared" si="187"/>
        <v>5.5673241373442703</v>
      </c>
      <c r="AK155" s="44">
        <f t="shared" si="187"/>
        <v>5.7461916085843043</v>
      </c>
      <c r="AL155" s="44">
        <f t="shared" si="187"/>
        <v>5.9183662915758219</v>
      </c>
      <c r="AM155" s="44">
        <f t="shared" si="187"/>
        <v>6.0614524790871922</v>
      </c>
      <c r="AN155" s="44">
        <f t="shared" si="187"/>
        <v>6.1276362525516532</v>
      </c>
      <c r="AO155" s="44">
        <f t="shared" si="187"/>
        <v>6.0030589426019407</v>
      </c>
      <c r="AP155" s="44" t="str">
        <f t="shared" si="187"/>
        <v/>
      </c>
      <c r="AQ155" s="44">
        <f t="shared" si="188"/>
        <v>-6.003058942601939</v>
      </c>
      <c r="AR155" s="44">
        <f t="shared" si="188"/>
        <v>-6.1276362525516532</v>
      </c>
      <c r="AS155" s="44">
        <f t="shared" si="188"/>
        <v>-6.061452479087194</v>
      </c>
      <c r="AT155" s="45">
        <f t="shared" si="188"/>
        <v>-5.9183662915758237</v>
      </c>
    </row>
    <row r="156" spans="1:46" ht="23.25" customHeight="1" x14ac:dyDescent="0.3">
      <c r="A156" s="5">
        <v>-0.5</v>
      </c>
      <c r="B156" s="2">
        <f t="shared" si="189"/>
        <v>7.3312421415946075E-6</v>
      </c>
      <c r="C156" s="10">
        <f t="shared" ref="C156:W156" si="206">IF(($R$1-C$61)^2+($A156)^2&lt;0.001,"",($D$2/(4*PI()))*(-((3*COS(ATAN2($R$1-C$87,$A104))*SIN(ATAN2($R$1-C$87,$A104))))*$R$2/(($R$1-C$87)^2+($A104)^2)^(3/2)))</f>
        <v>1.8131988792600706E-6</v>
      </c>
      <c r="D156" s="11">
        <f t="shared" si="206"/>
        <v>2.2768399153212326E-6</v>
      </c>
      <c r="E156" s="11">
        <f t="shared" si="206"/>
        <v>2.892268519056235E-6</v>
      </c>
      <c r="F156" s="11">
        <f t="shared" si="206"/>
        <v>3.7198916178780658E-6</v>
      </c>
      <c r="G156" s="11">
        <f t="shared" si="206"/>
        <v>4.8479233381722767E-6</v>
      </c>
      <c r="H156" s="11">
        <f t="shared" si="206"/>
        <v>6.406219347879092E-6</v>
      </c>
      <c r="I156" s="11">
        <f t="shared" si="206"/>
        <v>8.5865010335991891E-6</v>
      </c>
      <c r="J156" s="11">
        <f t="shared" si="206"/>
        <v>1.1669952956410693E-5</v>
      </c>
      <c r="K156" s="11">
        <f t="shared" si="206"/>
        <v>1.6058546345254778E-5</v>
      </c>
      <c r="L156" s="11">
        <f t="shared" si="206"/>
        <v>2.2289996472061759E-5</v>
      </c>
      <c r="M156" s="11">
        <f t="shared" si="206"/>
        <v>3.096833967740024E-5</v>
      </c>
      <c r="N156" s="11">
        <f t="shared" si="206"/>
        <v>4.2426406871192814E-5</v>
      </c>
      <c r="O156" s="11">
        <f t="shared" si="206"/>
        <v>5.5743163077432253E-5</v>
      </c>
      <c r="P156" s="11">
        <f t="shared" si="206"/>
        <v>6.6759829856512977E-5</v>
      </c>
      <c r="Q156" s="11">
        <f t="shared" si="206"/>
        <v>6.6240905413930519E-5</v>
      </c>
      <c r="R156" s="11">
        <f t="shared" si="206"/>
        <v>4.3516893891608948E-5</v>
      </c>
      <c r="S156" s="11">
        <f t="shared" si="206"/>
        <v>1.2128319182291845E-19</v>
      </c>
      <c r="T156" s="11">
        <f t="shared" si="206"/>
        <v>-4.3516893891608765E-5</v>
      </c>
      <c r="U156" s="11">
        <f t="shared" si="206"/>
        <v>-6.6240905413930437E-5</v>
      </c>
      <c r="V156" s="11">
        <f t="shared" si="206"/>
        <v>-6.6759829856512977E-5</v>
      </c>
      <c r="W156" s="12">
        <f t="shared" si="206"/>
        <v>-5.5743163077432321E-5</v>
      </c>
      <c r="X156" s="5">
        <v>-0.5</v>
      </c>
      <c r="Y156" s="59">
        <f t="shared" si="191"/>
        <v>2.9406480059635367</v>
      </c>
      <c r="Z156" s="43">
        <f t="shared" si="192"/>
        <v>4.258445441948906</v>
      </c>
      <c r="AA156" s="44">
        <f t="shared" si="187"/>
        <v>4.3573324964312681</v>
      </c>
      <c r="AB156" s="44">
        <f t="shared" si="187"/>
        <v>4.4612386105211428</v>
      </c>
      <c r="AC156" s="44">
        <f t="shared" si="187"/>
        <v>4.570530286536953</v>
      </c>
      <c r="AD156" s="44">
        <f t="shared" si="187"/>
        <v>4.6855557435691217</v>
      </c>
      <c r="AE156" s="44">
        <f t="shared" si="187"/>
        <v>4.8066018047528134</v>
      </c>
      <c r="AF156" s="44">
        <f t="shared" si="187"/>
        <v>4.9338162265355399</v>
      </c>
      <c r="AG156" s="44">
        <f t="shared" si="187"/>
        <v>5.0670691053330801</v>
      </c>
      <c r="AH156" s="44">
        <f t="shared" si="187"/>
        <v>5.2057062294353429</v>
      </c>
      <c r="AI156" s="44">
        <f t="shared" si="187"/>
        <v>5.3481099997424977</v>
      </c>
      <c r="AJ156" s="44">
        <f t="shared" si="187"/>
        <v>5.4909179219124074</v>
      </c>
      <c r="AK156" s="44">
        <f t="shared" si="187"/>
        <v>5.6276362525516523</v>
      </c>
      <c r="AL156" s="44">
        <f t="shared" si="187"/>
        <v>5.7461916085843061</v>
      </c>
      <c r="AM156" s="44">
        <f t="shared" si="187"/>
        <v>5.8245152211697064</v>
      </c>
      <c r="AN156" s="44">
        <f t="shared" si="187"/>
        <v>5.8211262599722726</v>
      </c>
      <c r="AO156" s="44">
        <f t="shared" si="187"/>
        <v>5.6386578891286367</v>
      </c>
      <c r="AP156" s="44" t="str">
        <f t="shared" ref="AP156:AP161" si="207">IFERROR(IF(S156="","",IF(AND(LOG(ABS(S156))&gt;-10,LOG(ABS(S156))&lt;10),(LOG(ABS(S156))+10)*S156/ABS(S156),"")),"")</f>
        <v/>
      </c>
      <c r="AQ156" s="44">
        <f t="shared" si="188"/>
        <v>-5.638657889128635</v>
      </c>
      <c r="AR156" s="44">
        <f t="shared" si="188"/>
        <v>-5.8211262599722717</v>
      </c>
      <c r="AS156" s="44">
        <f t="shared" si="188"/>
        <v>-5.8245152211697064</v>
      </c>
      <c r="AT156" s="45">
        <f t="shared" si="188"/>
        <v>-5.7461916085843052</v>
      </c>
    </row>
    <row r="157" spans="1:46" ht="23.25" customHeight="1" x14ac:dyDescent="0.3">
      <c r="A157" s="5">
        <v>-0.6</v>
      </c>
      <c r="B157" s="2">
        <f t="shared" si="189"/>
        <v>6.2330913582833866E-6</v>
      </c>
      <c r="C157" s="10">
        <f t="shared" ref="C157:W157" si="208">IF(($R$1-C$61)^2+($A157)^2&lt;0.001,"",($D$2/(4*PI()))*(-((3*COS(ATAN2($R$1-C$87,$A105))*SIN(ATAN2($R$1-C$87,$A105))))*$R$2/(($R$1-C$87)^2+($A105)^2)^(3/2)))</f>
        <v>1.976675407703462E-6</v>
      </c>
      <c r="D157" s="11">
        <f t="shared" si="208"/>
        <v>2.4533668671826113E-6</v>
      </c>
      <c r="E157" s="11">
        <f t="shared" si="208"/>
        <v>3.073835192539581E-6</v>
      </c>
      <c r="F157" s="11">
        <f t="shared" si="208"/>
        <v>3.8889396599662377E-6</v>
      </c>
      <c r="G157" s="11">
        <f t="shared" si="208"/>
        <v>4.9690399499995321E-6</v>
      </c>
      <c r="H157" s="11">
        <f t="shared" si="208"/>
        <v>6.4108565509590294E-6</v>
      </c>
      <c r="I157" s="11">
        <f t="shared" si="208"/>
        <v>8.3449787320641171E-6</v>
      </c>
      <c r="J157" s="11">
        <f t="shared" si="208"/>
        <v>1.0940832272686961E-5</v>
      </c>
      <c r="K157" s="11">
        <f t="shared" si="208"/>
        <v>1.4399999999999993E-5</v>
      </c>
      <c r="L157" s="11">
        <f t="shared" si="208"/>
        <v>1.8915735422249588E-5</v>
      </c>
      <c r="M157" s="11">
        <f t="shared" si="208"/>
        <v>2.4552318791199559E-5</v>
      </c>
      <c r="N157" s="11">
        <f t="shared" si="208"/>
        <v>3.0968339677400254E-5</v>
      </c>
      <c r="O157" s="11">
        <f t="shared" si="208"/>
        <v>3.6925308920318501E-5</v>
      </c>
      <c r="P157" s="11">
        <f t="shared" si="208"/>
        <v>3.9752319599996263E-5</v>
      </c>
      <c r="Q157" s="11">
        <f t="shared" si="208"/>
        <v>3.5575623676894279E-5</v>
      </c>
      <c r="R157" s="11">
        <f t="shared" si="208"/>
        <v>2.1615644788140519E-5</v>
      </c>
      <c r="S157" s="11">
        <f t="shared" si="208"/>
        <v>3.9347503843119771E-20</v>
      </c>
      <c r="T157" s="11">
        <f t="shared" si="208"/>
        <v>-2.1615644788140431E-5</v>
      </c>
      <c r="U157" s="11">
        <f t="shared" si="208"/>
        <v>-3.5575623676894238E-5</v>
      </c>
      <c r="V157" s="11">
        <f t="shared" si="208"/>
        <v>-3.9752319599996257E-5</v>
      </c>
      <c r="W157" s="12">
        <f t="shared" si="208"/>
        <v>-3.6925308920318515E-5</v>
      </c>
      <c r="X157" s="5">
        <v>-0.6</v>
      </c>
      <c r="Y157" s="59">
        <f t="shared" si="191"/>
        <v>2.9271534969755444</v>
      </c>
      <c r="Z157" s="43">
        <f t="shared" si="192"/>
        <v>4.295935359138185</v>
      </c>
      <c r="AA157" s="44">
        <f t="shared" ref="AA157:AO161" si="209">IFERROR(IF(D157="","",IF(AND(LOG(ABS(D157))&gt;-10,LOG(ABS(D157))&lt;10),(LOG(ABS(D157))+10)*D157/ABS(D157),"")),"")</f>
        <v>4.3897624958132848</v>
      </c>
      <c r="AB157" s="44">
        <f t="shared" si="209"/>
        <v>4.4876805785542953</v>
      </c>
      <c r="AC157" s="44">
        <f t="shared" si="209"/>
        <v>4.589831204770757</v>
      </c>
      <c r="AD157" s="44">
        <f t="shared" si="209"/>
        <v>4.6962724883926654</v>
      </c>
      <c r="AE157" s="44">
        <f t="shared" si="209"/>
        <v>4.8069160592384463</v>
      </c>
      <c r="AF157" s="44">
        <f t="shared" si="209"/>
        <v>4.9214252341777618</v>
      </c>
      <c r="AG157" s="44">
        <f t="shared" si="209"/>
        <v>5.0390503601772263</v>
      </c>
      <c r="AH157" s="44">
        <f t="shared" si="209"/>
        <v>5.1583624920952493</v>
      </c>
      <c r="AI157" s="44">
        <f t="shared" si="209"/>
        <v>5.2768232308318304</v>
      </c>
      <c r="AJ157" s="44">
        <f t="shared" si="209"/>
        <v>5.3900925144087788</v>
      </c>
      <c r="AK157" s="44">
        <f t="shared" si="209"/>
        <v>5.4909179219124074</v>
      </c>
      <c r="AL157" s="44">
        <f t="shared" si="209"/>
        <v>5.5673241373442703</v>
      </c>
      <c r="AM157" s="44">
        <f t="shared" si="209"/>
        <v>5.5993624753846092</v>
      </c>
      <c r="AN157" s="44">
        <f t="shared" si="209"/>
        <v>5.5511525224473814</v>
      </c>
      <c r="AO157" s="44">
        <f t="shared" si="209"/>
        <v>5.334768194935819</v>
      </c>
      <c r="AP157" s="44" t="str">
        <f t="shared" si="207"/>
        <v/>
      </c>
      <c r="AQ157" s="44">
        <f t="shared" ref="AQ157:AT161" si="210">IFERROR(IF(T157="","",IF(AND(LOG(ABS(T157))&gt;-10,LOG(ABS(T157))&lt;10),(LOG(ABS(T157))+10)*T157/ABS(T157),"")),"")</f>
        <v>-5.3347681949358181</v>
      </c>
      <c r="AR157" s="44">
        <f t="shared" si="210"/>
        <v>-5.5511525224473806</v>
      </c>
      <c r="AS157" s="44">
        <f t="shared" si="210"/>
        <v>-5.5993624753846092</v>
      </c>
      <c r="AT157" s="45">
        <f t="shared" si="210"/>
        <v>-5.5673241373442703</v>
      </c>
    </row>
    <row r="158" spans="1:46" ht="23.25" customHeight="1" x14ac:dyDescent="0.3">
      <c r="A158" s="5">
        <v>-0.7</v>
      </c>
      <c r="B158" s="2">
        <f t="shared" si="189"/>
        <v>5.2011801045788853E-6</v>
      </c>
      <c r="C158" s="10">
        <f t="shared" ref="C158:W158" si="211">IF(($R$1-C$61)^2+($A158)^2&lt;0.001,"",($D$2/(4*PI()))*(-((3*COS(ATAN2($R$1-C$87,$A106))*SIN(ATAN2($R$1-C$87,$A106))))*$R$2/(($R$1-C$87)^2+($A106)^2)^(3/2)))</f>
        <v>2.0681864050465971E-6</v>
      </c>
      <c r="D158" s="11">
        <f t="shared" si="211"/>
        <v>2.5347442511455831E-6</v>
      </c>
      <c r="E158" s="11">
        <f t="shared" si="211"/>
        <v>3.1291913387752157E-6</v>
      </c>
      <c r="F158" s="11">
        <f t="shared" si="211"/>
        <v>3.8906432746329578E-6</v>
      </c>
      <c r="G158" s="11">
        <f t="shared" si="211"/>
        <v>4.8697567502126497E-6</v>
      </c>
      <c r="H158" s="11">
        <f t="shared" si="211"/>
        <v>6.1304121945931685E-6</v>
      </c>
      <c r="I158" s="11">
        <f t="shared" si="211"/>
        <v>7.7491420795909392E-6</v>
      </c>
      <c r="J158" s="11">
        <f t="shared" si="211"/>
        <v>9.8085186774573089E-6</v>
      </c>
      <c r="K158" s="11">
        <f t="shared" si="211"/>
        <v>1.2376936791326199E-5</v>
      </c>
      <c r="L158" s="11">
        <f t="shared" si="211"/>
        <v>1.5461518539064446E-5</v>
      </c>
      <c r="M158" s="11">
        <f t="shared" si="211"/>
        <v>1.8915735422249599E-5</v>
      </c>
      <c r="N158" s="11">
        <f t="shared" si="211"/>
        <v>2.2289996472061766E-5</v>
      </c>
      <c r="O158" s="11">
        <f t="shared" si="211"/>
        <v>2.4660160249688784E-5</v>
      </c>
      <c r="P158" s="11">
        <f t="shared" si="211"/>
        <v>2.4590681540316662E-5</v>
      </c>
      <c r="Q158" s="11">
        <f t="shared" si="211"/>
        <v>2.0538069369330527E-5</v>
      </c>
      <c r="R158" s="11">
        <f t="shared" si="211"/>
        <v>1.1879393923934029E-5</v>
      </c>
      <c r="S158" s="11">
        <f t="shared" si="211"/>
        <v>2.477860300324744E-20</v>
      </c>
      <c r="T158" s="11">
        <f t="shared" si="211"/>
        <v>-1.187939392393397E-5</v>
      </c>
      <c r="U158" s="11">
        <f t="shared" si="211"/>
        <v>-2.0538069369330496E-5</v>
      </c>
      <c r="V158" s="11">
        <f t="shared" si="211"/>
        <v>-2.4590681540316658E-5</v>
      </c>
      <c r="W158" s="12">
        <f t="shared" si="211"/>
        <v>-2.4660160249688791E-5</v>
      </c>
      <c r="X158" s="5">
        <v>-0.7</v>
      </c>
      <c r="Y158" s="59">
        <f t="shared" si="191"/>
        <v>2.9033814949609065</v>
      </c>
      <c r="Z158" s="43">
        <f t="shared" si="192"/>
        <v>4.3155896790228798</v>
      </c>
      <c r="AA158" s="44">
        <f t="shared" si="209"/>
        <v>4.4039341467386306</v>
      </c>
      <c r="AB158" s="44">
        <f t="shared" si="209"/>
        <v>4.4954321195008262</v>
      </c>
      <c r="AC158" s="44">
        <f t="shared" si="209"/>
        <v>4.5900214130292438</v>
      </c>
      <c r="AD158" s="44">
        <f t="shared" si="209"/>
        <v>4.6875072682621095</v>
      </c>
      <c r="AE158" s="44">
        <f t="shared" si="209"/>
        <v>4.7874896764464596</v>
      </c>
      <c r="AF158" s="44">
        <f t="shared" si="209"/>
        <v>4.889253623703234</v>
      </c>
      <c r="AG158" s="44">
        <f t="shared" si="209"/>
        <v>4.9916034234061524</v>
      </c>
      <c r="AH158" s="44">
        <f t="shared" si="209"/>
        <v>5.0926131730173143</v>
      </c>
      <c r="AI158" s="44">
        <f t="shared" si="209"/>
        <v>5.1892521455169387</v>
      </c>
      <c r="AJ158" s="44">
        <f t="shared" si="209"/>
        <v>5.2768232308318312</v>
      </c>
      <c r="AK158" s="44">
        <f t="shared" si="209"/>
        <v>5.3481099997424977</v>
      </c>
      <c r="AL158" s="44">
        <f t="shared" si="209"/>
        <v>5.3919958944547428</v>
      </c>
      <c r="AM158" s="44">
        <f t="shared" si="209"/>
        <v>5.390770565546239</v>
      </c>
      <c r="AN158" s="44">
        <f t="shared" si="209"/>
        <v>5.3125596163959283</v>
      </c>
      <c r="AO158" s="44">
        <f t="shared" si="209"/>
        <v>5.0747942838938735</v>
      </c>
      <c r="AP158" s="44" t="str">
        <f t="shared" si="207"/>
        <v/>
      </c>
      <c r="AQ158" s="44">
        <f t="shared" si="210"/>
        <v>-5.0747942838938709</v>
      </c>
      <c r="AR158" s="44">
        <f t="shared" si="210"/>
        <v>-5.3125596163959274</v>
      </c>
      <c r="AS158" s="44">
        <f t="shared" si="210"/>
        <v>-5.390770565546239</v>
      </c>
      <c r="AT158" s="45">
        <f t="shared" si="210"/>
        <v>-5.3919958944547428</v>
      </c>
    </row>
    <row r="159" spans="1:46" ht="23.25" customHeight="1" x14ac:dyDescent="0.3">
      <c r="A159" s="5">
        <v>-0.79999999999999993</v>
      </c>
      <c r="B159" s="2">
        <f t="shared" si="189"/>
        <v>4.307581415283696E-6</v>
      </c>
      <c r="C159" s="10">
        <f t="shared" ref="C159:W159" si="212">IF(($R$1-C$61)^2+($A159)^2&lt;0.001,"",($D$2/(4*PI()))*(-((3*COS(ATAN2($R$1-C$87,$A107))*SIN(ATAN2($R$1-C$87,$A107))))*$R$2/(($R$1-C$87)^2+($A107)^2)^(3/2)))</f>
        <v>2.0963137289060533E-6</v>
      </c>
      <c r="D159" s="11">
        <f t="shared" si="212"/>
        <v>2.5354665998054735E-6</v>
      </c>
      <c r="E159" s="11">
        <f t="shared" si="212"/>
        <v>3.0825200312110968E-6</v>
      </c>
      <c r="F159" s="11">
        <f t="shared" si="212"/>
        <v>3.7649983607929858E-6</v>
      </c>
      <c r="G159" s="11">
        <f t="shared" si="212"/>
        <v>4.6156636150398126E-6</v>
      </c>
      <c r="H159" s="11">
        <f t="shared" si="212"/>
        <v>5.6711953318558143E-6</v>
      </c>
      <c r="I159" s="11">
        <f t="shared" si="212"/>
        <v>6.9678953846790316E-6</v>
      </c>
      <c r="J159" s="11">
        <f t="shared" si="212"/>
        <v>8.5316640420489108E-6</v>
      </c>
      <c r="K159" s="11">
        <f t="shared" si="212"/>
        <v>1.0358009490037313E-5</v>
      </c>
      <c r="L159" s="11">
        <f t="shared" si="212"/>
        <v>1.2376936791326206E-5</v>
      </c>
      <c r="M159" s="11">
        <f t="shared" si="212"/>
        <v>1.4399999999999998E-5</v>
      </c>
      <c r="N159" s="11">
        <f t="shared" si="212"/>
        <v>1.6058546345254791E-5</v>
      </c>
      <c r="O159" s="11">
        <f t="shared" si="212"/>
        <v>1.677050983124843E-5</v>
      </c>
      <c r="P159" s="11">
        <f t="shared" si="212"/>
        <v>1.581340326162771E-5</v>
      </c>
      <c r="Q159" s="11">
        <f t="shared" si="212"/>
        <v>1.2588354240640128E-5</v>
      </c>
      <c r="R159" s="11">
        <f t="shared" si="212"/>
        <v>7.0457600713396721E-6</v>
      </c>
      <c r="S159" s="11">
        <f t="shared" si="212"/>
        <v>1.6599728183816154E-20</v>
      </c>
      <c r="T159" s="11">
        <f t="shared" si="212"/>
        <v>-7.0457600713396298E-6</v>
      </c>
      <c r="U159" s="11">
        <f t="shared" si="212"/>
        <v>-1.2588354240640102E-5</v>
      </c>
      <c r="V159" s="11">
        <f t="shared" si="212"/>
        <v>-1.5813403261627686E-5</v>
      </c>
      <c r="W159" s="12">
        <f t="shared" si="212"/>
        <v>-1.6770509831248427E-5</v>
      </c>
      <c r="X159" s="5">
        <v>-0.79999999999999993</v>
      </c>
      <c r="Y159" s="59">
        <f t="shared" si="191"/>
        <v>2.8727093596931077</v>
      </c>
      <c r="Z159" s="43">
        <f t="shared" si="192"/>
        <v>4.3214562785677657</v>
      </c>
      <c r="AA159" s="44">
        <f t="shared" si="209"/>
        <v>4.4040578938759181</v>
      </c>
      <c r="AB159" s="44">
        <f t="shared" si="209"/>
        <v>4.488905907462799</v>
      </c>
      <c r="AC159" s="44">
        <f t="shared" si="209"/>
        <v>4.5757647914533948</v>
      </c>
      <c r="AD159" s="44">
        <f t="shared" si="209"/>
        <v>4.6642341503523266</v>
      </c>
      <c r="AE159" s="44">
        <f t="shared" si="209"/>
        <v>4.7536746058622965</v>
      </c>
      <c r="AF159" s="44">
        <f t="shared" si="209"/>
        <v>4.8431016215923615</v>
      </c>
      <c r="AG159" s="44">
        <f t="shared" si="209"/>
        <v>4.9310337455634938</v>
      </c>
      <c r="AH159" s="44">
        <f t="shared" si="209"/>
        <v>5.0152763045838782</v>
      </c>
      <c r="AI159" s="44">
        <f t="shared" si="209"/>
        <v>5.0926131730173134</v>
      </c>
      <c r="AJ159" s="44">
        <f t="shared" si="209"/>
        <v>5.1583624920952493</v>
      </c>
      <c r="AK159" s="44">
        <f t="shared" si="209"/>
        <v>5.2057062294353429</v>
      </c>
      <c r="AL159" s="44">
        <f t="shared" si="209"/>
        <v>5.2245462655597095</v>
      </c>
      <c r="AM159" s="44">
        <f t="shared" si="209"/>
        <v>5.1990253461301288</v>
      </c>
      <c r="AN159" s="44">
        <f t="shared" si="209"/>
        <v>5.099968955609997</v>
      </c>
      <c r="AO159" s="44">
        <f t="shared" si="209"/>
        <v>4.847927850104468</v>
      </c>
      <c r="AP159" s="44" t="str">
        <f t="shared" si="207"/>
        <v/>
      </c>
      <c r="AQ159" s="44">
        <f t="shared" si="210"/>
        <v>-4.8479278501044654</v>
      </c>
      <c r="AR159" s="44">
        <f t="shared" si="210"/>
        <v>-5.0999689556099961</v>
      </c>
      <c r="AS159" s="44">
        <f t="shared" si="210"/>
        <v>-5.1990253461301288</v>
      </c>
      <c r="AT159" s="45">
        <f t="shared" si="210"/>
        <v>-5.2245462655597095</v>
      </c>
    </row>
    <row r="160" spans="1:46" ht="23.25" customHeight="1" x14ac:dyDescent="0.3">
      <c r="A160" s="5">
        <v>-0.89999999999999991</v>
      </c>
      <c r="B160" s="2">
        <f t="shared" si="189"/>
        <v>3.5617184034507821E-6</v>
      </c>
      <c r="C160" s="10">
        <f t="shared" ref="C160:W160" si="213">IF(($R$1-C$61)^2+($A160)^2&lt;0.001,"",($D$2/(4*PI()))*(-((3*COS(ATAN2($R$1-C$87,$A108))*SIN(ATAN2($R$1-C$87,$A108))))*$R$2/(($R$1-C$87)^2+($A108)^2)^(3/2)))</f>
        <v>2.0720918122342215E-6</v>
      </c>
      <c r="D160" s="11">
        <f t="shared" si="213"/>
        <v>2.4725862909819622E-6</v>
      </c>
      <c r="E160" s="11">
        <f t="shared" si="213"/>
        <v>2.9600045400261881E-6</v>
      </c>
      <c r="F160" s="11">
        <f t="shared" si="213"/>
        <v>3.5518702679011224E-6</v>
      </c>
      <c r="G160" s="11">
        <f t="shared" si="213"/>
        <v>4.2666666666666668E-6</v>
      </c>
      <c r="H160" s="11">
        <f t="shared" si="213"/>
        <v>5.1212741590259941E-6</v>
      </c>
      <c r="I160" s="11">
        <f t="shared" si="213"/>
        <v>6.1258636637079121E-6</v>
      </c>
      <c r="J160" s="11">
        <f t="shared" si="213"/>
        <v>7.2747611233183894E-6</v>
      </c>
      <c r="K160" s="11">
        <f t="shared" si="213"/>
        <v>8.5316640420489092E-6</v>
      </c>
      <c r="L160" s="11">
        <f t="shared" si="213"/>
        <v>9.8085186774573123E-6</v>
      </c>
      <c r="M160" s="11">
        <f t="shared" si="213"/>
        <v>1.0940832272686966E-5</v>
      </c>
      <c r="N160" s="11">
        <f t="shared" si="213"/>
        <v>1.1669952956410705E-5</v>
      </c>
      <c r="O160" s="11">
        <f t="shared" si="213"/>
        <v>1.1654520760381651E-5</v>
      </c>
      <c r="P160" s="11">
        <f t="shared" si="213"/>
        <v>1.0540925533894607E-5</v>
      </c>
      <c r="Q160" s="11">
        <f t="shared" si="213"/>
        <v>8.1067437523926999E-6</v>
      </c>
      <c r="R160" s="11">
        <f t="shared" si="213"/>
        <v>4.4343414693945052E-6</v>
      </c>
      <c r="S160" s="11">
        <f t="shared" si="213"/>
        <v>1.1658519657220676E-20</v>
      </c>
      <c r="T160" s="11">
        <f t="shared" si="213"/>
        <v>-4.434341469394484E-6</v>
      </c>
      <c r="U160" s="11">
        <f t="shared" si="213"/>
        <v>-8.1067437523926812E-6</v>
      </c>
      <c r="V160" s="11">
        <f t="shared" si="213"/>
        <v>-1.0540925533894597E-5</v>
      </c>
      <c r="W160" s="12">
        <f t="shared" si="213"/>
        <v>-1.1654520760381639E-5</v>
      </c>
      <c r="X160" s="5">
        <v>-0.89999999999999991</v>
      </c>
      <c r="Y160" s="59">
        <f t="shared" si="191"/>
        <v>2.8374259681472855</v>
      </c>
      <c r="Z160" s="43">
        <f t="shared" si="192"/>
        <v>4.3164089946365651</v>
      </c>
      <c r="AA160" s="44">
        <f t="shared" si="209"/>
        <v>4.3931514570107186</v>
      </c>
      <c r="AB160" s="44">
        <f t="shared" si="209"/>
        <v>4.4712923771761037</v>
      </c>
      <c r="AC160" s="44">
        <f t="shared" si="209"/>
        <v>4.550457094785731</v>
      </c>
      <c r="AD160" s="44">
        <f t="shared" si="209"/>
        <v>4.6300887149282062</v>
      </c>
      <c r="AE160" s="44">
        <f t="shared" si="209"/>
        <v>4.7093780257006532</v>
      </c>
      <c r="AF160" s="44">
        <f t="shared" si="209"/>
        <v>4.787167326986026</v>
      </c>
      <c r="AG160" s="44">
        <f t="shared" si="209"/>
        <v>4.8618187372417347</v>
      </c>
      <c r="AH160" s="44">
        <f t="shared" si="209"/>
        <v>4.9310337455634938</v>
      </c>
      <c r="AI160" s="44">
        <f t="shared" si="209"/>
        <v>4.9916034234061524</v>
      </c>
      <c r="AJ160" s="44">
        <f t="shared" si="209"/>
        <v>5.0390503601772272</v>
      </c>
      <c r="AK160" s="44">
        <f t="shared" si="209"/>
        <v>5.067069105333081</v>
      </c>
      <c r="AL160" s="44">
        <f t="shared" si="209"/>
        <v>5.0664944198213382</v>
      </c>
      <c r="AM160" s="44">
        <f t="shared" si="209"/>
        <v>5.0228787452803383</v>
      </c>
      <c r="AN160" s="44">
        <f t="shared" si="209"/>
        <v>4.9088464455372369</v>
      </c>
      <c r="AO160" s="44">
        <f t="shared" si="209"/>
        <v>4.6468291331996969</v>
      </c>
      <c r="AP160" s="44" t="str">
        <f t="shared" si="207"/>
        <v/>
      </c>
      <c r="AQ160" s="44">
        <f t="shared" si="210"/>
        <v>-4.6468291331996951</v>
      </c>
      <c r="AR160" s="44">
        <f t="shared" si="210"/>
        <v>-4.908846445537236</v>
      </c>
      <c r="AS160" s="44">
        <f t="shared" si="210"/>
        <v>-5.0228787452803374</v>
      </c>
      <c r="AT160" s="45">
        <f t="shared" si="210"/>
        <v>-5.0664944198213373</v>
      </c>
    </row>
    <row r="161" spans="1:46" ht="23.25" customHeight="1" thickBot="1" x14ac:dyDescent="0.35">
      <c r="A161" s="5">
        <v>-0.99999999999999989</v>
      </c>
      <c r="B161" s="2">
        <f t="shared" si="189"/>
        <v>2.9493632818041313E-6</v>
      </c>
      <c r="C161" s="13">
        <f t="shared" ref="C161:W161" si="214">IF(($R$1-C$61)^2+($A161)^2&lt;0.001,"",($D$2/(4*PI()))*(-((3*COS(ATAN2($R$1-C$87,$A109))*SIN(ATAN2($R$1-C$87,$A109))))*$R$2/(($R$1-C$87)^2+($A109)^2)^(3/2)))</f>
        <v>2.0073182931568485E-6</v>
      </c>
      <c r="D161" s="14">
        <f t="shared" si="214"/>
        <v>2.3632197709003846E-6</v>
      </c>
      <c r="E161" s="14">
        <f t="shared" si="214"/>
        <v>2.7862495590077215E-6</v>
      </c>
      <c r="F161" s="14">
        <f t="shared" si="214"/>
        <v>3.2861236955180278E-6</v>
      </c>
      <c r="G161" s="14">
        <f t="shared" si="214"/>
        <v>3.8710424596750326E-6</v>
      </c>
      <c r="H161" s="14">
        <f t="shared" si="214"/>
        <v>4.5449933870883713E-6</v>
      </c>
      <c r="I161" s="14">
        <f t="shared" si="214"/>
        <v>5.3033008588991069E-6</v>
      </c>
      <c r="J161" s="14">
        <f t="shared" si="214"/>
        <v>6.1258636637079121E-6</v>
      </c>
      <c r="K161" s="14">
        <f t="shared" si="214"/>
        <v>6.9678953846790341E-6</v>
      </c>
      <c r="L161" s="14">
        <f t="shared" si="214"/>
        <v>7.7491420795909443E-6</v>
      </c>
      <c r="M161" s="14">
        <f t="shared" si="214"/>
        <v>8.3449787320641222E-6</v>
      </c>
      <c r="N161" s="14">
        <f t="shared" si="214"/>
        <v>8.5865010335991959E-6</v>
      </c>
      <c r="O161" s="14">
        <f t="shared" si="214"/>
        <v>8.2801131767413199E-6</v>
      </c>
      <c r="P161" s="14">
        <f t="shared" si="214"/>
        <v>7.2556489916592618E-6</v>
      </c>
      <c r="Q161" s="14">
        <f t="shared" si="214"/>
        <v>5.4396117364511177E-6</v>
      </c>
      <c r="R161" s="14">
        <f t="shared" si="214"/>
        <v>2.9262930797274504E-6</v>
      </c>
      <c r="S161" s="14">
        <f t="shared" si="214"/>
        <v>8.4990608301138724E-21</v>
      </c>
      <c r="T161" s="14">
        <f t="shared" si="214"/>
        <v>-2.9262930797274334E-6</v>
      </c>
      <c r="U161" s="14">
        <f t="shared" si="214"/>
        <v>-5.4396117364511033E-6</v>
      </c>
      <c r="V161" s="14">
        <f t="shared" si="214"/>
        <v>-7.2556489916592533E-6</v>
      </c>
      <c r="W161" s="15">
        <f t="shared" si="214"/>
        <v>-8.2801131767413148E-6</v>
      </c>
      <c r="X161" s="5">
        <v>-0.99999999999999989</v>
      </c>
      <c r="Y161" s="59">
        <f t="shared" si="191"/>
        <v>2.7991247881341392</v>
      </c>
      <c r="Z161" s="46">
        <f t="shared" si="192"/>
        <v>4.3026162424433991</v>
      </c>
      <c r="AA161" s="47">
        <f t="shared" si="209"/>
        <v>4.3735041113281579</v>
      </c>
      <c r="AB161" s="47">
        <f t="shared" si="209"/>
        <v>4.4450200127505539</v>
      </c>
      <c r="AC161" s="47">
        <f t="shared" si="209"/>
        <v>4.5166839070204796</v>
      </c>
      <c r="AD161" s="47">
        <f t="shared" si="209"/>
        <v>4.5878279349204636</v>
      </c>
      <c r="AE161" s="47">
        <f t="shared" si="209"/>
        <v>4.6575332556651112</v>
      </c>
      <c r="AF161" s="47">
        <f t="shared" si="209"/>
        <v>4.7245462655597095</v>
      </c>
      <c r="AG161" s="47">
        <f t="shared" si="209"/>
        <v>4.787167326986026</v>
      </c>
      <c r="AH161" s="47">
        <f t="shared" si="209"/>
        <v>4.8431016215923615</v>
      </c>
      <c r="AI161" s="47">
        <f t="shared" si="209"/>
        <v>4.889253623703234</v>
      </c>
      <c r="AJ161" s="47">
        <f t="shared" si="209"/>
        <v>4.9214252341777627</v>
      </c>
      <c r="AK161" s="47">
        <f t="shared" si="209"/>
        <v>4.9338162265355407</v>
      </c>
      <c r="AL161" s="47">
        <f t="shared" si="209"/>
        <v>4.9180362729803289</v>
      </c>
      <c r="AM161" s="47">
        <f t="shared" si="209"/>
        <v>4.8606762645877657</v>
      </c>
      <c r="AN161" s="47">
        <f t="shared" si="209"/>
        <v>4.735567902136693</v>
      </c>
      <c r="AO161" s="47">
        <f t="shared" si="209"/>
        <v>4.4663178202630567</v>
      </c>
      <c r="AP161" s="47" t="str">
        <f t="shared" si="207"/>
        <v/>
      </c>
      <c r="AQ161" s="47">
        <f t="shared" si="210"/>
        <v>-4.466317820263054</v>
      </c>
      <c r="AR161" s="47">
        <f t="shared" si="210"/>
        <v>-4.7355679021366921</v>
      </c>
      <c r="AS161" s="47">
        <f t="shared" si="210"/>
        <v>-4.8606762645877657</v>
      </c>
      <c r="AT161" s="48">
        <f t="shared" si="210"/>
        <v>-4.9180362729803289</v>
      </c>
    </row>
    <row r="163" spans="1:46" ht="23.25" customHeight="1" x14ac:dyDescent="0.35">
      <c r="A163" s="103">
        <f>$AH$3</f>
        <v>0</v>
      </c>
      <c r="B163" s="103"/>
      <c r="C163" s="103"/>
      <c r="D163" s="103"/>
      <c r="E163" s="103"/>
      <c r="F163" s="103"/>
      <c r="G163" s="103"/>
      <c r="H163" s="103"/>
      <c r="I163" s="103"/>
      <c r="J163" s="103"/>
      <c r="K163" s="103"/>
      <c r="L163" s="103"/>
      <c r="M163" s="103"/>
      <c r="N163" s="103"/>
      <c r="O163" s="103"/>
      <c r="P163" s="103"/>
      <c r="Q163" s="103"/>
      <c r="R163" s="103"/>
      <c r="S163" s="103"/>
      <c r="T163" s="103"/>
      <c r="U163" s="103"/>
      <c r="V163" s="103"/>
      <c r="W163" s="103"/>
      <c r="X163" s="103"/>
      <c r="Y163" s="103"/>
      <c r="Z163" s="103"/>
      <c r="AA163" s="103"/>
      <c r="AB163" s="103"/>
      <c r="AC163" s="103"/>
      <c r="AD163" s="103"/>
      <c r="AE163" s="103"/>
      <c r="AF163" s="103"/>
      <c r="AG163" s="103"/>
      <c r="AH163" s="103"/>
      <c r="AI163" s="103"/>
      <c r="AJ163" s="103"/>
      <c r="AK163" s="103"/>
      <c r="AL163" s="103"/>
      <c r="AM163" s="103"/>
      <c r="AN163" s="103"/>
      <c r="AO163" s="103"/>
      <c r="AP163" s="103"/>
      <c r="AQ163" s="103"/>
      <c r="AR163" s="103"/>
      <c r="AS163" s="103"/>
      <c r="AT163" s="103"/>
    </row>
    <row r="164" spans="1:46" ht="23.25" customHeight="1" x14ac:dyDescent="0.35">
      <c r="A164" s="17" t="s">
        <v>4</v>
      </c>
      <c r="B164" s="91" t="s">
        <v>82</v>
      </c>
      <c r="C164" s="91"/>
      <c r="D164" s="91"/>
      <c r="E164" s="91"/>
      <c r="F164" s="91"/>
      <c r="G164" s="91"/>
      <c r="H164" s="91"/>
      <c r="I164" s="91"/>
      <c r="J164" s="91"/>
      <c r="K164" s="91"/>
      <c r="L164" s="91"/>
      <c r="M164" s="91"/>
      <c r="N164" s="91"/>
      <c r="O164" s="91"/>
      <c r="P164" s="91"/>
      <c r="Q164" s="91"/>
      <c r="R164" s="91"/>
      <c r="S164" s="91"/>
      <c r="T164" s="91"/>
      <c r="U164" s="91"/>
      <c r="V164" s="91"/>
      <c r="W164" s="91"/>
      <c r="X164" s="3" t="s">
        <v>4</v>
      </c>
      <c r="Y164" s="91" t="s">
        <v>76</v>
      </c>
      <c r="Z164" s="91"/>
      <c r="AA164" s="91"/>
      <c r="AB164" s="91"/>
      <c r="AC164" s="91"/>
      <c r="AD164" s="91"/>
      <c r="AE164" s="91"/>
      <c r="AF164" s="91"/>
      <c r="AG164" s="91"/>
      <c r="AH164" s="91"/>
      <c r="AI164" s="91"/>
      <c r="AJ164" s="91"/>
      <c r="AK164" s="91"/>
      <c r="AL164" s="91"/>
      <c r="AM164" s="91"/>
      <c r="AN164" s="91"/>
      <c r="AO164" s="91"/>
      <c r="AP164" s="91"/>
      <c r="AQ164" s="91"/>
      <c r="AR164" s="91"/>
      <c r="AS164" s="91"/>
      <c r="AT164" s="91"/>
    </row>
    <row r="165" spans="1:46" ht="23.25" customHeight="1" x14ac:dyDescent="0.3">
      <c r="A165" s="18">
        <f>AVERAGE(C167:W187)</f>
        <v>1.8671826580228278E-3</v>
      </c>
      <c r="B165" s="5" t="s">
        <v>0</v>
      </c>
      <c r="C165" s="5">
        <v>-1</v>
      </c>
      <c r="D165" s="5">
        <f>C165+0.1</f>
        <v>-0.9</v>
      </c>
      <c r="E165" s="5">
        <f t="shared" ref="E165:L165" si="215">D165+0.1</f>
        <v>-0.8</v>
      </c>
      <c r="F165" s="5">
        <f t="shared" si="215"/>
        <v>-0.70000000000000007</v>
      </c>
      <c r="G165" s="5">
        <f t="shared" si="215"/>
        <v>-0.60000000000000009</v>
      </c>
      <c r="H165" s="5">
        <f t="shared" si="215"/>
        <v>-0.50000000000000011</v>
      </c>
      <c r="I165" s="5">
        <f t="shared" si="215"/>
        <v>-0.40000000000000013</v>
      </c>
      <c r="J165" s="5">
        <f t="shared" si="215"/>
        <v>-0.30000000000000016</v>
      </c>
      <c r="K165" s="5">
        <f t="shared" si="215"/>
        <v>-0.20000000000000015</v>
      </c>
      <c r="L165" s="5">
        <f t="shared" si="215"/>
        <v>-0.10000000000000014</v>
      </c>
      <c r="M165" s="5">
        <v>0</v>
      </c>
      <c r="N165" s="5">
        <f t="shared" ref="N165:W165" si="216">M165+0.1</f>
        <v>0.1</v>
      </c>
      <c r="O165" s="5">
        <f t="shared" si="216"/>
        <v>0.2</v>
      </c>
      <c r="P165" s="5">
        <f t="shared" si="216"/>
        <v>0.30000000000000004</v>
      </c>
      <c r="Q165" s="5">
        <f t="shared" si="216"/>
        <v>0.4</v>
      </c>
      <c r="R165" s="5">
        <f t="shared" si="216"/>
        <v>0.5</v>
      </c>
      <c r="S165" s="5">
        <f t="shared" si="216"/>
        <v>0.6</v>
      </c>
      <c r="T165" s="5">
        <f t="shared" si="216"/>
        <v>0.7</v>
      </c>
      <c r="U165" s="5">
        <f t="shared" si="216"/>
        <v>0.79999999999999993</v>
      </c>
      <c r="V165" s="5">
        <f t="shared" si="216"/>
        <v>0.89999999999999991</v>
      </c>
      <c r="W165" s="5">
        <f t="shared" si="216"/>
        <v>0.99999999999999989</v>
      </c>
      <c r="X165" s="4">
        <f>IFERROR(AVERAGE(Z167:AT187),"")</f>
        <v>-1.1643209721349976</v>
      </c>
      <c r="Y165" s="5" t="s">
        <v>0</v>
      </c>
      <c r="Z165" s="5">
        <v>-1</v>
      </c>
      <c r="AA165" s="5">
        <f>Z165+0.1</f>
        <v>-0.9</v>
      </c>
      <c r="AB165" s="5">
        <f t="shared" ref="AB165:AI165" si="217">AA165+0.1</f>
        <v>-0.8</v>
      </c>
      <c r="AC165" s="5">
        <f t="shared" si="217"/>
        <v>-0.70000000000000007</v>
      </c>
      <c r="AD165" s="5">
        <f t="shared" si="217"/>
        <v>-0.60000000000000009</v>
      </c>
      <c r="AE165" s="5">
        <f t="shared" si="217"/>
        <v>-0.50000000000000011</v>
      </c>
      <c r="AF165" s="5">
        <f t="shared" si="217"/>
        <v>-0.40000000000000013</v>
      </c>
      <c r="AG165" s="5">
        <f t="shared" si="217"/>
        <v>-0.30000000000000016</v>
      </c>
      <c r="AH165" s="5">
        <f t="shared" si="217"/>
        <v>-0.20000000000000015</v>
      </c>
      <c r="AI165" s="5">
        <f t="shared" si="217"/>
        <v>-0.10000000000000014</v>
      </c>
      <c r="AJ165" s="5">
        <v>0</v>
      </c>
      <c r="AK165" s="5">
        <f t="shared" ref="AK165:AT165" si="218">AJ165+0.1</f>
        <v>0.1</v>
      </c>
      <c r="AL165" s="5">
        <f t="shared" si="218"/>
        <v>0.2</v>
      </c>
      <c r="AM165" s="5">
        <f t="shared" si="218"/>
        <v>0.30000000000000004</v>
      </c>
      <c r="AN165" s="5">
        <f t="shared" si="218"/>
        <v>0.4</v>
      </c>
      <c r="AO165" s="5">
        <f t="shared" si="218"/>
        <v>0.5</v>
      </c>
      <c r="AP165" s="5">
        <f t="shared" si="218"/>
        <v>0.6</v>
      </c>
      <c r="AQ165" s="5">
        <f t="shared" si="218"/>
        <v>0.7</v>
      </c>
      <c r="AR165" s="5">
        <f t="shared" si="218"/>
        <v>0.79999999999999993</v>
      </c>
      <c r="AS165" s="5">
        <f t="shared" si="218"/>
        <v>0.89999999999999991</v>
      </c>
      <c r="AT165" s="5">
        <f t="shared" si="218"/>
        <v>0.99999999999999989</v>
      </c>
    </row>
    <row r="166" spans="1:46" ht="23.25" customHeight="1" thickBot="1" x14ac:dyDescent="0.35">
      <c r="A166" s="5" t="s">
        <v>1</v>
      </c>
      <c r="B166" s="5" t="s">
        <v>12</v>
      </c>
      <c r="C166" s="58">
        <f>IFERROR(AVERAGE(C167:C187),"")</f>
        <v>2.9517124540183188E-4</v>
      </c>
      <c r="D166" s="58">
        <f t="shared" ref="D166:W166" si="219">IFERROR(AVERAGE(D167:D187),"")</f>
        <v>6.2578507188101125E-4</v>
      </c>
      <c r="E166" s="58">
        <f t="shared" si="219"/>
        <v>1.6674473899665873E-3</v>
      </c>
      <c r="F166" s="58">
        <f t="shared" si="219"/>
        <v>8.3011535810082991E-3</v>
      </c>
      <c r="G166" s="58">
        <f t="shared" si="219"/>
        <v>-1.0556850485451411E-2</v>
      </c>
      <c r="H166" s="58">
        <f t="shared" si="219"/>
        <v>1.1291584190943369E-2</v>
      </c>
      <c r="I166" s="58">
        <f t="shared" si="219"/>
        <v>3.0633555493562929E-3</v>
      </c>
      <c r="J166" s="58">
        <f t="shared" si="219"/>
        <v>1.6729454725361141E-3</v>
      </c>
      <c r="K166" s="58">
        <f t="shared" si="219"/>
        <v>1.1893784062239478E-3</v>
      </c>
      <c r="L166" s="58">
        <f t="shared" si="219"/>
        <v>9.9402476127720559E-4</v>
      </c>
      <c r="M166" s="58">
        <f t="shared" si="219"/>
        <v>9.396042004326836E-4</v>
      </c>
      <c r="N166" s="58">
        <f t="shared" si="219"/>
        <v>9.9402476127720516E-4</v>
      </c>
      <c r="O166" s="58">
        <f t="shared" si="219"/>
        <v>1.189378406223948E-3</v>
      </c>
      <c r="P166" s="58">
        <f t="shared" si="219"/>
        <v>1.6729454725361139E-3</v>
      </c>
      <c r="Q166" s="58">
        <f t="shared" si="219"/>
        <v>3.0633555493562751E-3</v>
      </c>
      <c r="R166" s="58">
        <f t="shared" si="219"/>
        <v>1.1291584190942481E-2</v>
      </c>
      <c r="S166" s="58">
        <f t="shared" si="219"/>
        <v>-1.0556850485450676E-2</v>
      </c>
      <c r="T166" s="58">
        <f t="shared" si="219"/>
        <v>8.3011535810092931E-3</v>
      </c>
      <c r="U166" s="58">
        <f t="shared" si="219"/>
        <v>1.6674473899665463E-3</v>
      </c>
      <c r="V166" s="58">
        <f t="shared" si="219"/>
        <v>6.2578507188101678E-4</v>
      </c>
      <c r="W166" s="58">
        <f t="shared" si="219"/>
        <v>2.9517124540183226E-4</v>
      </c>
      <c r="X166" s="5" t="s">
        <v>1</v>
      </c>
      <c r="Y166" s="5" t="s">
        <v>12</v>
      </c>
      <c r="Z166" s="39">
        <f>IFERROR(AVERAGE(Z167:Z187),"")</f>
        <v>5.9540255685200396</v>
      </c>
      <c r="AA166" s="39">
        <f t="shared" ref="AA166:AT166" si="220">IFERROR(AVERAGE(AA167:AA187),"")</f>
        <v>5.9527490764201625</v>
      </c>
      <c r="AB166" s="39">
        <f t="shared" si="220"/>
        <v>1.2614868983738721</v>
      </c>
      <c r="AC166" s="39">
        <f t="shared" si="220"/>
        <v>-3.8974760375999531</v>
      </c>
      <c r="AD166" s="39">
        <f t="shared" si="220"/>
        <v>-6.6893132685409071</v>
      </c>
      <c r="AE166" s="39">
        <f t="shared" si="220"/>
        <v>-4.41254316064067</v>
      </c>
      <c r="AF166" s="39">
        <f t="shared" si="220"/>
        <v>-3.1136209737139109</v>
      </c>
      <c r="AG166" s="39">
        <f t="shared" si="220"/>
        <v>-3.0310122581537344</v>
      </c>
      <c r="AH166" s="39">
        <f t="shared" si="220"/>
        <v>-1.840838769622299</v>
      </c>
      <c r="AI166" s="39">
        <f t="shared" si="220"/>
        <v>-1.7837102311084538</v>
      </c>
      <c r="AJ166" s="39">
        <f t="shared" si="220"/>
        <v>-1.7764238452180703</v>
      </c>
      <c r="AK166" s="39">
        <f t="shared" si="220"/>
        <v>-1.7837102311084534</v>
      </c>
      <c r="AL166" s="39">
        <f t="shared" si="220"/>
        <v>-1.8408387696222976</v>
      </c>
      <c r="AM166" s="39">
        <f t="shared" si="220"/>
        <v>-3.0310122581537335</v>
      </c>
      <c r="AN166" s="39">
        <f t="shared" si="220"/>
        <v>-3.113620973713906</v>
      </c>
      <c r="AO166" s="39">
        <f t="shared" si="220"/>
        <v>-4.4125431606406877</v>
      </c>
      <c r="AP166" s="39">
        <f t="shared" si="220"/>
        <v>-6.6893132685409027</v>
      </c>
      <c r="AQ166" s="39">
        <f t="shared" si="220"/>
        <v>-3.8974760375999593</v>
      </c>
      <c r="AR166" s="39">
        <f t="shared" si="220"/>
        <v>1.2614868983738705</v>
      </c>
      <c r="AS166" s="39">
        <f t="shared" si="220"/>
        <v>5.9527490764201634</v>
      </c>
      <c r="AT166" s="39">
        <f t="shared" si="220"/>
        <v>5.9540255685200396</v>
      </c>
    </row>
    <row r="167" spans="1:46" ht="23.25" customHeight="1" x14ac:dyDescent="0.3">
      <c r="A167" s="5">
        <v>1</v>
      </c>
      <c r="B167" s="58">
        <f>IFERROR(AVERAGE(C167:W167),"")</f>
        <v>-2.3371835607098066E-5</v>
      </c>
      <c r="C167" s="7">
        <f>IFERROR((C37^2-(C63-C115)^2-(C89-C141)^2-C115^2-C141^2)/(2*$D$2),"")</f>
        <v>6.7932416211098709E-6</v>
      </c>
      <c r="D167" s="8">
        <f t="shared" ref="D167:W180" si="221">IFERROR((D37^2-(D63-D115)^2-(D89-D141)^2-D115^2-D141^2)/(2*$D$2),"")</f>
        <v>3.9755525273335658E-6</v>
      </c>
      <c r="E167" s="8">
        <f t="shared" si="221"/>
        <v>-7.9639923106566462E-7</v>
      </c>
      <c r="F167" s="8">
        <f t="shared" si="221"/>
        <v>-7.6025905733042579E-6</v>
      </c>
      <c r="G167" s="8">
        <f t="shared" si="221"/>
        <v>-1.6086939162037145E-5</v>
      </c>
      <c r="H167" s="8">
        <f t="shared" si="221"/>
        <v>-2.5460963772066697E-5</v>
      </c>
      <c r="I167" s="8">
        <f t="shared" si="221"/>
        <v>-3.4689712665863585E-5</v>
      </c>
      <c r="J167" s="8">
        <f t="shared" si="221"/>
        <v>-4.2769913241159368E-5</v>
      </c>
      <c r="K167" s="8">
        <f t="shared" si="221"/>
        <v>-4.8947498323494432E-5</v>
      </c>
      <c r="L167" s="8">
        <f t="shared" si="221"/>
        <v>-5.2781178204141915E-5</v>
      </c>
      <c r="M167" s="8">
        <f t="shared" si="221"/>
        <v>-5.4075745699679929E-5</v>
      </c>
      <c r="N167" s="8">
        <f t="shared" si="221"/>
        <v>-5.2781178204141935E-5</v>
      </c>
      <c r="O167" s="8">
        <f t="shared" si="221"/>
        <v>-4.8947498323494439E-5</v>
      </c>
      <c r="P167" s="8">
        <f t="shared" si="221"/>
        <v>-4.2769913241159395E-5</v>
      </c>
      <c r="Q167" s="8">
        <f t="shared" si="221"/>
        <v>-3.4689712665863598E-5</v>
      </c>
      <c r="R167" s="8">
        <f t="shared" si="221"/>
        <v>-2.5460963772066728E-5</v>
      </c>
      <c r="S167" s="8">
        <f t="shared" si="221"/>
        <v>-1.6086939162037162E-5</v>
      </c>
      <c r="T167" s="8">
        <f t="shared" si="221"/>
        <v>-7.6025905733042731E-6</v>
      </c>
      <c r="U167" s="8">
        <f t="shared" si="221"/>
        <v>-7.9639923106566229E-7</v>
      </c>
      <c r="V167" s="8">
        <f t="shared" si="221"/>
        <v>3.9755525273335708E-6</v>
      </c>
      <c r="W167" s="9">
        <f t="shared" si="221"/>
        <v>6.7932416211098633E-6</v>
      </c>
      <c r="X167" s="5">
        <v>1</v>
      </c>
      <c r="Y167" s="39">
        <f>IFERROR(AVERAGE(Z167:AT167),"")</f>
        <v>-3.372668194905025</v>
      </c>
      <c r="Z167" s="40">
        <f>IFERROR(IF(C167="","",IF(AND(LOG(ABS(C167))&gt;-10,LOG(ABS(C167))&lt;10),(LOG(ABS(C167))+10)*C167/ABS(C167),"")),"")</f>
        <v>4.8320770617935169</v>
      </c>
      <c r="AA167" s="41">
        <f t="shared" ref="AA167:AT179" si="222">IFERROR(IF(D167="","",IF(AND(LOG(ABS(D167))&gt;-10,LOG(ABS(D167))&lt;10),(LOG(ABS(D167))+10)*D167/ABS(D167),"")),"")</f>
        <v>4.5993974959852819</v>
      </c>
      <c r="AB167" s="41">
        <f t="shared" si="222"/>
        <v>-3.9011308320383202</v>
      </c>
      <c r="AC167" s="41">
        <f t="shared" si="222"/>
        <v>-4.880961602805244</v>
      </c>
      <c r="AD167" s="41">
        <f t="shared" si="222"/>
        <v>-5.2064734193947606</v>
      </c>
      <c r="AE167" s="41">
        <f t="shared" si="222"/>
        <v>-5.4058748389471889</v>
      </c>
      <c r="AF167" s="41">
        <f t="shared" si="222"/>
        <v>-5.5402007026051985</v>
      </c>
      <c r="AG167" s="41">
        <f t="shared" si="222"/>
        <v>-5.6311383692906212</v>
      </c>
      <c r="AH167" s="41">
        <f t="shared" si="222"/>
        <v>-5.6897305001827583</v>
      </c>
      <c r="AI167" s="41">
        <f t="shared" si="222"/>
        <v>-5.7224790805002925</v>
      </c>
      <c r="AJ167" s="41">
        <f t="shared" si="222"/>
        <v>-5.7330025170343504</v>
      </c>
      <c r="AK167" s="41">
        <f t="shared" si="222"/>
        <v>-5.7224790805002925</v>
      </c>
      <c r="AL167" s="41">
        <f t="shared" si="222"/>
        <v>-5.6897305001827592</v>
      </c>
      <c r="AM167" s="41">
        <f t="shared" si="222"/>
        <v>-5.6311383692906212</v>
      </c>
      <c r="AN167" s="41">
        <f t="shared" si="222"/>
        <v>-5.5402007026051985</v>
      </c>
      <c r="AO167" s="41">
        <f t="shared" si="222"/>
        <v>-5.4058748389471898</v>
      </c>
      <c r="AP167" s="41">
        <f t="shared" si="222"/>
        <v>-5.2064734193947606</v>
      </c>
      <c r="AQ167" s="41">
        <f t="shared" si="222"/>
        <v>-4.8809616028052449</v>
      </c>
      <c r="AR167" s="41">
        <f t="shared" si="222"/>
        <v>-3.9011308320383193</v>
      </c>
      <c r="AS167" s="41">
        <f t="shared" si="222"/>
        <v>4.5993974959852828</v>
      </c>
      <c r="AT167" s="42">
        <f t="shared" si="222"/>
        <v>4.8320770617935169</v>
      </c>
    </row>
    <row r="168" spans="1:46" ht="23.25" customHeight="1" x14ac:dyDescent="0.3">
      <c r="A168" s="5">
        <v>0.9</v>
      </c>
      <c r="B168" s="58">
        <f t="shared" ref="B168:B187" si="223">IFERROR(AVERAGE(C168:W168),"")</f>
        <v>-4.2255824256400114E-5</v>
      </c>
      <c r="C168" s="10">
        <f t="shared" ref="C168:C187" si="224">IFERROR((C38^2-(C64-C116)^2-(C90-C142)^2-C116^2-C142^2)/(2*$D$2),"")</f>
        <v>1.0518551184508716E-5</v>
      </c>
      <c r="D168" s="11">
        <f t="shared" ref="D168:R168" si="225">IFERROR((D38^2-(D64-D116)^2-(D90-D142)^2-D116^2-D142^2)/(2*$D$2),"")</f>
        <v>6.0429266446446182E-6</v>
      </c>
      <c r="E168" s="11">
        <f t="shared" si="225"/>
        <v>-2.1432285615198468E-6</v>
      </c>
      <c r="F168" s="11">
        <f t="shared" si="225"/>
        <v>-1.4317708166966315E-5</v>
      </c>
      <c r="G168" s="11">
        <f t="shared" si="225"/>
        <v>-2.9756144417933E-5</v>
      </c>
      <c r="H168" s="11">
        <f t="shared" si="225"/>
        <v>-4.6735183425754876E-5</v>
      </c>
      <c r="I168" s="11">
        <f t="shared" si="225"/>
        <v>-6.3064763927644522E-5</v>
      </c>
      <c r="J168" s="11">
        <f t="shared" si="225"/>
        <v>-7.6842727468449975E-5</v>
      </c>
      <c r="K168" s="11">
        <f t="shared" si="225"/>
        <v>-8.6937339457688614E-5</v>
      </c>
      <c r="L168" s="11">
        <f t="shared" si="225"/>
        <v>-9.2969699370732697E-5</v>
      </c>
      <c r="M168" s="11">
        <f t="shared" si="225"/>
        <v>-9.4961675449329282E-5</v>
      </c>
      <c r="N168" s="11">
        <f t="shared" si="225"/>
        <v>-9.2969699370732724E-5</v>
      </c>
      <c r="O168" s="11">
        <f t="shared" si="225"/>
        <v>-8.6937339457688682E-5</v>
      </c>
      <c r="P168" s="11">
        <f t="shared" si="225"/>
        <v>-7.6842727468449988E-5</v>
      </c>
      <c r="Q168" s="11">
        <f t="shared" si="225"/>
        <v>-6.3064763927644563E-5</v>
      </c>
      <c r="R168" s="11">
        <f t="shared" si="225"/>
        <v>-4.673518342575489E-5</v>
      </c>
      <c r="S168" s="11">
        <f t="shared" si="221"/>
        <v>-2.9756144417933037E-5</v>
      </c>
      <c r="T168" s="11">
        <f t="shared" si="221"/>
        <v>-1.4317708166966317E-5</v>
      </c>
      <c r="U168" s="11">
        <f t="shared" si="221"/>
        <v>-2.1432285615198803E-6</v>
      </c>
      <c r="V168" s="11">
        <f t="shared" si="221"/>
        <v>6.0429266446446004E-6</v>
      </c>
      <c r="W168" s="12">
        <f t="shared" si="221"/>
        <v>1.0518551184508745E-5</v>
      </c>
      <c r="X168" s="5">
        <v>0.9</v>
      </c>
      <c r="Y168" s="39">
        <f t="shared" ref="Y168:Y187" si="226">IFERROR(AVERAGE(Z168:AT168),"")</f>
        <v>-3.5627305579672757</v>
      </c>
      <c r="Z168" s="43">
        <f t="shared" ref="Z168:Z187" si="227">IFERROR(IF(C168="","",IF(AND(LOG(ABS(C168))&gt;-10,LOG(ABS(C168))&lt;10),(LOG(ABS(C168))+10)*C168/ABS(C168),"")),"")</f>
        <v>5.0219559246176493</v>
      </c>
      <c r="AA168" s="44">
        <f t="shared" si="222"/>
        <v>4.7812473223604171</v>
      </c>
      <c r="AB168" s="44">
        <f t="shared" si="222"/>
        <v>-4.3310684882204455</v>
      </c>
      <c r="AC168" s="44">
        <f t="shared" si="222"/>
        <v>-5.1558735060935614</v>
      </c>
      <c r="AD168" s="44">
        <f t="shared" si="222"/>
        <v>-5.4735766578384411</v>
      </c>
      <c r="AE168" s="44">
        <f t="shared" si="222"/>
        <v>-5.6696439515434829</v>
      </c>
      <c r="AF168" s="44">
        <f t="shared" si="222"/>
        <v>-5.7997867743621212</v>
      </c>
      <c r="AG168" s="44">
        <f t="shared" si="222"/>
        <v>-5.8856027713832439</v>
      </c>
      <c r="AH168" s="44">
        <f t="shared" si="222"/>
        <v>-5.9392063453495876</v>
      </c>
      <c r="AI168" s="44">
        <f t="shared" si="222"/>
        <v>-5.9683414266151464</v>
      </c>
      <c r="AJ168" s="44">
        <f t="shared" si="222"/>
        <v>-5.9775483684568478</v>
      </c>
      <c r="AK168" s="44">
        <f t="shared" si="222"/>
        <v>-5.9683414266151464</v>
      </c>
      <c r="AL168" s="44">
        <f t="shared" si="222"/>
        <v>-5.9392063453495876</v>
      </c>
      <c r="AM168" s="44">
        <f t="shared" si="222"/>
        <v>-5.8856027713832439</v>
      </c>
      <c r="AN168" s="44">
        <f t="shared" si="222"/>
        <v>-5.7997867743621212</v>
      </c>
      <c r="AO168" s="44">
        <f t="shared" si="222"/>
        <v>-5.6696439515434855</v>
      </c>
      <c r="AP168" s="44">
        <f t="shared" si="222"/>
        <v>-5.4735766578384419</v>
      </c>
      <c r="AQ168" s="44">
        <f t="shared" si="222"/>
        <v>-5.1558735060935614</v>
      </c>
      <c r="AR168" s="44">
        <f t="shared" si="222"/>
        <v>-4.3310684882204527</v>
      </c>
      <c r="AS168" s="44">
        <f t="shared" si="222"/>
        <v>4.7812473223604162</v>
      </c>
      <c r="AT168" s="45">
        <f t="shared" si="222"/>
        <v>5.0219559246176502</v>
      </c>
    </row>
    <row r="169" spans="1:46" ht="23.25" customHeight="1" x14ac:dyDescent="0.3">
      <c r="A169" s="5">
        <v>0.8</v>
      </c>
      <c r="B169" s="58">
        <f t="shared" si="223"/>
        <v>-7.6102433386071778E-5</v>
      </c>
      <c r="C169" s="10">
        <f t="shared" si="224"/>
        <v>1.7096722402449706E-5</v>
      </c>
      <c r="D169" s="11">
        <f t="shared" si="221"/>
        <v>1.0049428736546077E-5</v>
      </c>
      <c r="E169" s="11">
        <f t="shared" si="221"/>
        <v>-4.288767494518609E-6</v>
      </c>
      <c r="F169" s="11">
        <f t="shared" si="221"/>
        <v>-2.6781848383216245E-5</v>
      </c>
      <c r="G169" s="11">
        <f t="shared" si="221"/>
        <v>-5.5796872394541609E-5</v>
      </c>
      <c r="H169" s="11">
        <f t="shared" si="221"/>
        <v>-8.7182083573428783E-5</v>
      </c>
      <c r="I169" s="11">
        <f t="shared" si="221"/>
        <v>-1.1594696800803665E-4</v>
      </c>
      <c r="J169" s="11">
        <f t="shared" si="221"/>
        <v>-1.3848218546743207E-4</v>
      </c>
      <c r="K169" s="11">
        <f t="shared" si="221"/>
        <v>-1.5359256623683778E-4</v>
      </c>
      <c r="L169" s="11">
        <f t="shared" si="221"/>
        <v>-1.6189913554484614E-4</v>
      </c>
      <c r="M169" s="11">
        <f t="shared" si="221"/>
        <v>-1.6450254917978299E-4</v>
      </c>
      <c r="N169" s="11">
        <f t="shared" si="221"/>
        <v>-1.6189913554484609E-4</v>
      </c>
      <c r="O169" s="11">
        <f t="shared" si="221"/>
        <v>-1.5359256623683786E-4</v>
      </c>
      <c r="P169" s="11">
        <f t="shared" si="221"/>
        <v>-1.384821854674322E-4</v>
      </c>
      <c r="Q169" s="11">
        <f t="shared" si="221"/>
        <v>-1.1594696800803673E-4</v>
      </c>
      <c r="R169" s="11">
        <f t="shared" si="221"/>
        <v>-8.7182083573428918E-5</v>
      </c>
      <c r="S169" s="11">
        <f t="shared" si="221"/>
        <v>-5.5796872394541677E-5</v>
      </c>
      <c r="T169" s="11">
        <f t="shared" si="221"/>
        <v>-2.6781848383216241E-5</v>
      </c>
      <c r="U169" s="11">
        <f t="shared" si="221"/>
        <v>-4.2887674945186022E-6</v>
      </c>
      <c r="V169" s="11">
        <f t="shared" si="221"/>
        <v>1.0049428736546136E-5</v>
      </c>
      <c r="W169" s="12">
        <f t="shared" si="221"/>
        <v>1.7096722402449743E-5</v>
      </c>
      <c r="X169" s="5">
        <v>0.8</v>
      </c>
      <c r="Y169" s="39">
        <f t="shared" si="226"/>
        <v>-3.7353819297684869</v>
      </c>
      <c r="Z169" s="43">
        <f t="shared" si="227"/>
        <v>5.2329128601602983</v>
      </c>
      <c r="AA169" s="44">
        <f t="shared" si="222"/>
        <v>5.0021413748294243</v>
      </c>
      <c r="AB169" s="44">
        <f t="shared" si="222"/>
        <v>-4.6323325026194384</v>
      </c>
      <c r="AC169" s="44">
        <f t="shared" si="222"/>
        <v>-5.4278405470945668</v>
      </c>
      <c r="AD169" s="44">
        <f t="shared" si="222"/>
        <v>-5.7466098559293322</v>
      </c>
      <c r="AE169" s="44">
        <f t="shared" si="222"/>
        <v>-5.9404272440534207</v>
      </c>
      <c r="AF169" s="44">
        <f t="shared" si="222"/>
        <v>-6.0642593964013844</v>
      </c>
      <c r="AG169" s="44">
        <f t="shared" si="222"/>
        <v>-6.1413939087737255</v>
      </c>
      <c r="AH169" s="44">
        <f t="shared" si="222"/>
        <v>-6.1863701966821667</v>
      </c>
      <c r="AI169" s="44">
        <f t="shared" si="222"/>
        <v>-6.209244529858343</v>
      </c>
      <c r="AJ169" s="44">
        <f t="shared" si="222"/>
        <v>-6.216172632292893</v>
      </c>
      <c r="AK169" s="44">
        <f t="shared" si="222"/>
        <v>-6.209244529858343</v>
      </c>
      <c r="AL169" s="44">
        <f t="shared" si="222"/>
        <v>-6.1863701966821676</v>
      </c>
      <c r="AM169" s="44">
        <f t="shared" si="222"/>
        <v>-6.1413939087737264</v>
      </c>
      <c r="AN169" s="44">
        <f t="shared" si="222"/>
        <v>-6.0642593964013844</v>
      </c>
      <c r="AO169" s="44">
        <f t="shared" si="222"/>
        <v>-5.9404272440534234</v>
      </c>
      <c r="AP169" s="44">
        <f t="shared" si="222"/>
        <v>-5.7466098559293322</v>
      </c>
      <c r="AQ169" s="44">
        <f t="shared" si="222"/>
        <v>-5.4278405470945659</v>
      </c>
      <c r="AR169" s="44">
        <f t="shared" si="222"/>
        <v>-4.6323325026194375</v>
      </c>
      <c r="AS169" s="44">
        <f t="shared" si="222"/>
        <v>5.002141374829427</v>
      </c>
      <c r="AT169" s="45">
        <f t="shared" si="222"/>
        <v>5.2329128601602992</v>
      </c>
    </row>
    <row r="170" spans="1:46" ht="23.25" customHeight="1" x14ac:dyDescent="0.3">
      <c r="A170" s="5">
        <v>0.70000000000000007</v>
      </c>
      <c r="B170" s="58">
        <f t="shared" si="223"/>
        <v>-1.3562831634491936E-4</v>
      </c>
      <c r="C170" s="10">
        <f t="shared" si="224"/>
        <v>2.9267496736693936E-5</v>
      </c>
      <c r="D170" s="11">
        <f t="shared" si="221"/>
        <v>1.8530892075208825E-5</v>
      </c>
      <c r="E170" s="11">
        <f t="shared" si="221"/>
        <v>-7.1031236594718458E-6</v>
      </c>
      <c r="F170" s="11">
        <f t="shared" si="221"/>
        <v>-5.0360907547466898E-5</v>
      </c>
      <c r="G170" s="11">
        <f t="shared" si="221"/>
        <v>-1.0715208950547265E-4</v>
      </c>
      <c r="H170" s="11">
        <f t="shared" si="221"/>
        <v>-1.6631999034677993E-4</v>
      </c>
      <c r="I170" s="11">
        <f t="shared" si="221"/>
        <v>-2.1554820764458019E-4</v>
      </c>
      <c r="J170" s="11">
        <f t="shared" si="221"/>
        <v>-2.4840733181477658E-4</v>
      </c>
      <c r="K170" s="11">
        <f t="shared" si="221"/>
        <v>-2.6599878019108734E-4</v>
      </c>
      <c r="L170" s="11">
        <f t="shared" si="221"/>
        <v>-2.7338291850690695E-4</v>
      </c>
      <c r="M170" s="11">
        <f t="shared" si="221"/>
        <v>-2.7524472243402716E-4</v>
      </c>
      <c r="N170" s="11">
        <f t="shared" si="221"/>
        <v>-2.7338291850690689E-4</v>
      </c>
      <c r="O170" s="11">
        <f t="shared" si="221"/>
        <v>-2.6599878019108734E-4</v>
      </c>
      <c r="P170" s="11">
        <f t="shared" si="221"/>
        <v>-2.4840733181477663E-4</v>
      </c>
      <c r="Q170" s="11">
        <f t="shared" si="221"/>
        <v>-2.1554820764458008E-4</v>
      </c>
      <c r="R170" s="11">
        <f t="shared" si="221"/>
        <v>-1.6631999034678004E-4</v>
      </c>
      <c r="S170" s="11">
        <f t="shared" si="221"/>
        <v>-1.0715208950547277E-4</v>
      </c>
      <c r="T170" s="11">
        <f t="shared" si="221"/>
        <v>-5.0360907547466884E-5</v>
      </c>
      <c r="U170" s="11">
        <f t="shared" si="221"/>
        <v>-7.1031236594719593E-6</v>
      </c>
      <c r="V170" s="11">
        <f t="shared" si="221"/>
        <v>1.8530892075208774E-5</v>
      </c>
      <c r="W170" s="12">
        <f t="shared" si="221"/>
        <v>2.9267496736693926E-5</v>
      </c>
      <c r="X170" s="5">
        <v>0.70000000000000007</v>
      </c>
      <c r="Y170" s="39">
        <f t="shared" si="226"/>
        <v>-3.8933738533568758</v>
      </c>
      <c r="Z170" s="43">
        <f t="shared" si="227"/>
        <v>5.4663855786028517</v>
      </c>
      <c r="AA170" s="44">
        <f t="shared" si="222"/>
        <v>5.2678963267131351</v>
      </c>
      <c r="AB170" s="44">
        <f t="shared" si="222"/>
        <v>-4.8514493754433881</v>
      </c>
      <c r="AC170" s="44">
        <f t="shared" si="222"/>
        <v>-5.7020935478715975</v>
      </c>
      <c r="AD170" s="44">
        <f t="shared" si="222"/>
        <v>-6.0300006443638363</v>
      </c>
      <c r="AE170" s="44">
        <f t="shared" si="222"/>
        <v>-6.2209444511169414</v>
      </c>
      <c r="AF170" s="44">
        <f t="shared" si="222"/>
        <v>-6.3335444159010885</v>
      </c>
      <c r="AG170" s="44">
        <f t="shared" si="222"/>
        <v>-6.3951644100218878</v>
      </c>
      <c r="AH170" s="44">
        <f t="shared" si="222"/>
        <v>-6.4248796450615391</v>
      </c>
      <c r="AI170" s="44">
        <f t="shared" si="222"/>
        <v>-6.436771375520955</v>
      </c>
      <c r="AJ170" s="44">
        <f t="shared" si="222"/>
        <v>-6.439719000523886</v>
      </c>
      <c r="AK170" s="44">
        <f t="shared" si="222"/>
        <v>-6.436771375520955</v>
      </c>
      <c r="AL170" s="44">
        <f t="shared" si="222"/>
        <v>-6.4248796450615391</v>
      </c>
      <c r="AM170" s="44">
        <f t="shared" si="222"/>
        <v>-6.3951644100218878</v>
      </c>
      <c r="AN170" s="44">
        <f t="shared" si="222"/>
        <v>-6.3335444159010885</v>
      </c>
      <c r="AO170" s="44">
        <f t="shared" si="222"/>
        <v>-6.2209444511169414</v>
      </c>
      <c r="AP170" s="44">
        <f t="shared" si="222"/>
        <v>-6.0300006443638363</v>
      </c>
      <c r="AQ170" s="44">
        <f t="shared" si="222"/>
        <v>-5.7020935478715975</v>
      </c>
      <c r="AR170" s="44">
        <f t="shared" si="222"/>
        <v>-4.8514493754433952</v>
      </c>
      <c r="AS170" s="44">
        <f t="shared" si="222"/>
        <v>5.2678963267131342</v>
      </c>
      <c r="AT170" s="45">
        <f t="shared" si="222"/>
        <v>5.4663855786028508</v>
      </c>
    </row>
    <row r="171" spans="1:46" ht="23.25" customHeight="1" x14ac:dyDescent="0.3">
      <c r="A171" s="5">
        <v>0.60000000000000009</v>
      </c>
      <c r="B171" s="58">
        <f t="shared" si="223"/>
        <v>-2.3580664990130421E-4</v>
      </c>
      <c r="C171" s="10">
        <f t="shared" si="224"/>
        <v>5.2749833573839924E-5</v>
      </c>
      <c r="D171" s="11">
        <f t="shared" si="221"/>
        <v>3.7942441589203901E-5</v>
      </c>
      <c r="E171" s="11">
        <f t="shared" si="221"/>
        <v>-8.5946501877534594E-6</v>
      </c>
      <c r="F171" s="11">
        <f t="shared" si="221"/>
        <v>-9.6180502040549775E-5</v>
      </c>
      <c r="G171" s="11">
        <f t="shared" si="221"/>
        <v>-2.1357758075789764E-4</v>
      </c>
      <c r="H171" s="11">
        <f t="shared" si="221"/>
        <v>-3.2698625657714546E-4</v>
      </c>
      <c r="I171" s="11">
        <f t="shared" si="221"/>
        <v>-4.0366301887851904E-4</v>
      </c>
      <c r="J171" s="11">
        <f t="shared" si="221"/>
        <v>-4.3583100672804252E-4</v>
      </c>
      <c r="K171" s="11">
        <f t="shared" si="221"/>
        <v>-4.3815147668318984E-4</v>
      </c>
      <c r="L171" s="11">
        <f t="shared" si="221"/>
        <v>-4.3047493359301049E-4</v>
      </c>
      <c r="M171" s="11">
        <f t="shared" si="221"/>
        <v>-4.2640534736125893E-4</v>
      </c>
      <c r="N171" s="11">
        <f t="shared" si="221"/>
        <v>-4.3047493359301027E-4</v>
      </c>
      <c r="O171" s="11">
        <f t="shared" si="221"/>
        <v>-4.3815147668318968E-4</v>
      </c>
      <c r="P171" s="11">
        <f t="shared" si="221"/>
        <v>-4.3583100672804208E-4</v>
      </c>
      <c r="Q171" s="11">
        <f t="shared" si="221"/>
        <v>-4.0366301887851877E-4</v>
      </c>
      <c r="R171" s="11">
        <f t="shared" si="221"/>
        <v>-3.2698625657714552E-4</v>
      </c>
      <c r="S171" s="11">
        <f t="shared" si="221"/>
        <v>-2.1357758075789781E-4</v>
      </c>
      <c r="T171" s="11">
        <f t="shared" si="221"/>
        <v>-9.6180502040549775E-5</v>
      </c>
      <c r="U171" s="11">
        <f t="shared" si="221"/>
        <v>-8.594650187753766E-6</v>
      </c>
      <c r="V171" s="11">
        <f t="shared" si="221"/>
        <v>3.7942441589203934E-5</v>
      </c>
      <c r="W171" s="12">
        <f t="shared" si="221"/>
        <v>5.2749833573839951E-5</v>
      </c>
      <c r="X171" s="5">
        <v>0.60000000000000009</v>
      </c>
      <c r="Y171" s="39">
        <f t="shared" si="226"/>
        <v>-4.0281785329403865</v>
      </c>
      <c r="Z171" s="43">
        <f t="shared" si="227"/>
        <v>5.7222210937692184</v>
      </c>
      <c r="AA171" s="44">
        <f t="shared" si="222"/>
        <v>5.5791252742226574</v>
      </c>
      <c r="AB171" s="44">
        <f t="shared" si="222"/>
        <v>-4.9342282050928761</v>
      </c>
      <c r="AC171" s="44">
        <f t="shared" si="222"/>
        <v>-5.9830870396630473</v>
      </c>
      <c r="AD171" s="44">
        <f t="shared" si="222"/>
        <v>-6.3295556628502521</v>
      </c>
      <c r="AE171" s="44">
        <f t="shared" si="222"/>
        <v>-6.5145294993938032</v>
      </c>
      <c r="AF171" s="44">
        <f t="shared" si="222"/>
        <v>-6.6060189638451359</v>
      </c>
      <c r="AG171" s="44">
        <f t="shared" si="222"/>
        <v>-6.6393181244230082</v>
      </c>
      <c r="AH171" s="44">
        <f t="shared" si="222"/>
        <v>-6.6416242797158223</v>
      </c>
      <c r="AI171" s="44">
        <f t="shared" si="222"/>
        <v>-6.6339478677079535</v>
      </c>
      <c r="AJ171" s="44">
        <f t="shared" si="222"/>
        <v>-6.6298226423480795</v>
      </c>
      <c r="AK171" s="44">
        <f t="shared" si="222"/>
        <v>-6.6339478677079535</v>
      </c>
      <c r="AL171" s="44">
        <f t="shared" si="222"/>
        <v>-6.6416242797158223</v>
      </c>
      <c r="AM171" s="44">
        <f t="shared" si="222"/>
        <v>-6.6393181244230073</v>
      </c>
      <c r="AN171" s="44">
        <f t="shared" si="222"/>
        <v>-6.6060189638451359</v>
      </c>
      <c r="AO171" s="44">
        <f t="shared" si="222"/>
        <v>-6.5145294993938014</v>
      </c>
      <c r="AP171" s="44">
        <f t="shared" si="222"/>
        <v>-6.3295556628502512</v>
      </c>
      <c r="AQ171" s="44">
        <f t="shared" si="222"/>
        <v>-5.9830870396630473</v>
      </c>
      <c r="AR171" s="44">
        <f t="shared" si="222"/>
        <v>-4.9342282050928921</v>
      </c>
      <c r="AS171" s="44">
        <f t="shared" si="222"/>
        <v>5.5791252742226582</v>
      </c>
      <c r="AT171" s="45">
        <f t="shared" si="222"/>
        <v>5.7222210937692202</v>
      </c>
    </row>
    <row r="172" spans="1:46" ht="23.25" customHeight="1" x14ac:dyDescent="0.3">
      <c r="A172" s="5">
        <v>0.50000000000000011</v>
      </c>
      <c r="B172" s="58">
        <f t="shared" si="223"/>
        <v>-3.8937052127481194E-4</v>
      </c>
      <c r="C172" s="10">
        <f t="shared" si="224"/>
        <v>9.9472773778887561E-5</v>
      </c>
      <c r="D172" s="11">
        <f t="shared" si="221"/>
        <v>8.541789476939131E-5</v>
      </c>
      <c r="E172" s="11">
        <f t="shared" si="221"/>
        <v>1.476196910369369E-6</v>
      </c>
      <c r="F172" s="11">
        <f t="shared" si="221"/>
        <v>-1.8822918380036912E-4</v>
      </c>
      <c r="G172" s="11">
        <f t="shared" si="221"/>
        <v>-4.509403628203973E-4</v>
      </c>
      <c r="H172" s="11">
        <f t="shared" si="221"/>
        <v>-6.6921029305401752E-4</v>
      </c>
      <c r="I172" s="11">
        <f t="shared" si="221"/>
        <v>-7.5185017596731015E-4</v>
      </c>
      <c r="J172" s="11">
        <f t="shared" si="221"/>
        <v>-7.178447759494588E-4</v>
      </c>
      <c r="K172" s="11">
        <f t="shared" si="221"/>
        <v>-6.4100801153426496E-4</v>
      </c>
      <c r="L172" s="11">
        <f t="shared" si="221"/>
        <v>-5.7815089257539655E-4</v>
      </c>
      <c r="M172" s="11">
        <f t="shared" si="221"/>
        <v>-5.5504728628592165E-4</v>
      </c>
      <c r="N172" s="11">
        <f t="shared" si="221"/>
        <v>-5.7815089257539623E-4</v>
      </c>
      <c r="O172" s="11">
        <f t="shared" si="221"/>
        <v>-6.4100801153426539E-4</v>
      </c>
      <c r="P172" s="11">
        <f t="shared" si="221"/>
        <v>-7.1784477594945891E-4</v>
      </c>
      <c r="Q172" s="11">
        <f t="shared" si="221"/>
        <v>-7.5185017596730982E-4</v>
      </c>
      <c r="R172" s="11">
        <f t="shared" si="221"/>
        <v>-6.6921029305401719E-4</v>
      </c>
      <c r="S172" s="11">
        <f t="shared" si="221"/>
        <v>-4.5094036282039806E-4</v>
      </c>
      <c r="T172" s="11">
        <f t="shared" si="221"/>
        <v>-1.8822918380036953E-4</v>
      </c>
      <c r="U172" s="11">
        <f t="shared" si="221"/>
        <v>1.4761969103692597E-6</v>
      </c>
      <c r="V172" s="11">
        <f t="shared" si="221"/>
        <v>8.5417894769392773E-5</v>
      </c>
      <c r="W172" s="12">
        <f t="shared" si="221"/>
        <v>9.9472773778888008E-5</v>
      </c>
      <c r="X172" s="5">
        <v>0.50000000000000011</v>
      </c>
      <c r="Y172" s="39">
        <f t="shared" si="226"/>
        <v>-3.2694478854297504</v>
      </c>
      <c r="Z172" s="43">
        <f t="shared" si="227"/>
        <v>5.9977042283274642</v>
      </c>
      <c r="AA172" s="44">
        <f t="shared" si="222"/>
        <v>5.9315488634932478</v>
      </c>
      <c r="AB172" s="44">
        <f t="shared" si="222"/>
        <v>4.1691442920283626</v>
      </c>
      <c r="AC172" s="44">
        <f t="shared" si="222"/>
        <v>-6.2746869590533461</v>
      </c>
      <c r="AD172" s="44">
        <f t="shared" si="222"/>
        <v>-6.6541191099254213</v>
      </c>
      <c r="AE172" s="44">
        <f t="shared" si="222"/>
        <v>-6.8255626121800521</v>
      </c>
      <c r="AF172" s="44">
        <f t="shared" si="222"/>
        <v>-6.8761313057068394</v>
      </c>
      <c r="AG172" s="44">
        <f t="shared" si="222"/>
        <v>-6.8560305441912632</v>
      </c>
      <c r="AH172" s="44">
        <f t="shared" si="222"/>
        <v>-6.8068634575116089</v>
      </c>
      <c r="AI172" s="44">
        <f t="shared" si="222"/>
        <v>-6.7620412004628845</v>
      </c>
      <c r="AJ172" s="44">
        <f t="shared" si="222"/>
        <v>-6.7443299836600614</v>
      </c>
      <c r="AK172" s="44">
        <f t="shared" si="222"/>
        <v>-6.7620412004628854</v>
      </c>
      <c r="AL172" s="44">
        <f t="shared" si="222"/>
        <v>-6.8068634575116098</v>
      </c>
      <c r="AM172" s="44">
        <f t="shared" si="222"/>
        <v>-6.8560305441912632</v>
      </c>
      <c r="AN172" s="44">
        <f t="shared" si="222"/>
        <v>-6.8761313057068394</v>
      </c>
      <c r="AO172" s="44">
        <f t="shared" si="222"/>
        <v>-6.8255626121800512</v>
      </c>
      <c r="AP172" s="44">
        <f t="shared" si="222"/>
        <v>-6.6541191099254213</v>
      </c>
      <c r="AQ172" s="44">
        <f t="shared" si="222"/>
        <v>-6.2746869590533461</v>
      </c>
      <c r="AR172" s="44">
        <f t="shared" si="222"/>
        <v>4.1691442920283306</v>
      </c>
      <c r="AS172" s="44">
        <f t="shared" si="222"/>
        <v>5.9315488634932558</v>
      </c>
      <c r="AT172" s="45">
        <f t="shared" si="222"/>
        <v>5.9977042283274651</v>
      </c>
    </row>
    <row r="173" spans="1:46" ht="23.25" customHeight="1" x14ac:dyDescent="0.3">
      <c r="A173" s="5">
        <v>0.40000000000000013</v>
      </c>
      <c r="B173" s="58">
        <f t="shared" si="223"/>
        <v>-5.8082439063332296E-4</v>
      </c>
      <c r="C173" s="10">
        <f t="shared" si="224"/>
        <v>1.9311130472811876E-4</v>
      </c>
      <c r="D173" s="11">
        <f t="shared" si="221"/>
        <v>2.075231999512939E-4</v>
      </c>
      <c r="E173" s="11">
        <f t="shared" si="221"/>
        <v>6.9610611862823977E-5</v>
      </c>
      <c r="F173" s="11">
        <f t="shared" si="221"/>
        <v>-3.7816725177088935E-4</v>
      </c>
      <c r="G173" s="11">
        <f t="shared" si="221"/>
        <v>-1.0444294504104936E-3</v>
      </c>
      <c r="H173" s="11">
        <f t="shared" si="221"/>
        <v>-1.4433681738971135E-3</v>
      </c>
      <c r="I173" s="11">
        <f t="shared" si="221"/>
        <v>-1.3358542006108134E-3</v>
      </c>
      <c r="J173" s="11">
        <f t="shared" si="221"/>
        <v>-9.8816726219572485E-4</v>
      </c>
      <c r="K173" s="11">
        <f t="shared" si="221"/>
        <v>-6.758072914420858E-4</v>
      </c>
      <c r="L173" s="11">
        <f t="shared" si="221"/>
        <v>-4.8878232036481659E-4</v>
      </c>
      <c r="M173" s="11">
        <f t="shared" si="221"/>
        <v>-4.286505350003777E-4</v>
      </c>
      <c r="N173" s="11">
        <f t="shared" si="221"/>
        <v>-4.887823203648167E-4</v>
      </c>
      <c r="O173" s="11">
        <f t="shared" si="221"/>
        <v>-6.7580729144208612E-4</v>
      </c>
      <c r="P173" s="11">
        <f t="shared" si="221"/>
        <v>-9.8816726219572181E-4</v>
      </c>
      <c r="Q173" s="11">
        <f t="shared" si="221"/>
        <v>-1.3358542006108121E-3</v>
      </c>
      <c r="R173" s="11">
        <f t="shared" si="221"/>
        <v>-1.4433681738971115E-3</v>
      </c>
      <c r="S173" s="11">
        <f t="shared" si="221"/>
        <v>-1.0444294504105001E-3</v>
      </c>
      <c r="T173" s="11">
        <f t="shared" si="221"/>
        <v>-3.781672517708926E-4</v>
      </c>
      <c r="U173" s="11">
        <f t="shared" si="221"/>
        <v>6.9610611862826253E-5</v>
      </c>
      <c r="V173" s="11">
        <f t="shared" si="221"/>
        <v>2.0752319995129254E-4</v>
      </c>
      <c r="W173" s="12">
        <f t="shared" si="221"/>
        <v>1.9311130472811957E-4</v>
      </c>
      <c r="X173" s="5">
        <v>0.40000000000000013</v>
      </c>
      <c r="Y173" s="39">
        <f t="shared" si="226"/>
        <v>-3.1681876110600289</v>
      </c>
      <c r="Z173" s="43">
        <f t="shared" si="227"/>
        <v>6.2858076981053141</v>
      </c>
      <c r="AA173" s="44">
        <f t="shared" si="222"/>
        <v>6.3170666554944122</v>
      </c>
      <c r="AB173" s="44">
        <f t="shared" si="222"/>
        <v>5.8426754511358823</v>
      </c>
      <c r="AC173" s="44">
        <f t="shared" si="222"/>
        <v>-6.5776839174466568</v>
      </c>
      <c r="AD173" s="44">
        <f t="shared" si="222"/>
        <v>-7.0188791093884015</v>
      </c>
      <c r="AE173" s="44">
        <f t="shared" si="222"/>
        <v>-7.159377124923755</v>
      </c>
      <c r="AF173" s="44">
        <f t="shared" si="222"/>
        <v>-7.1257590604407772</v>
      </c>
      <c r="AG173" s="44">
        <f t="shared" si="222"/>
        <v>-6.9948304616933887</v>
      </c>
      <c r="AH173" s="44">
        <f t="shared" si="222"/>
        <v>-6.8298228731683537</v>
      </c>
      <c r="AI173" s="44">
        <f t="shared" si="222"/>
        <v>-6.6891154887507351</v>
      </c>
      <c r="AJ173" s="44">
        <f t="shared" si="222"/>
        <v>-6.6321033701077008</v>
      </c>
      <c r="AK173" s="44">
        <f t="shared" si="222"/>
        <v>-6.6891154887507351</v>
      </c>
      <c r="AL173" s="44">
        <f t="shared" si="222"/>
        <v>-6.8298228731683546</v>
      </c>
      <c r="AM173" s="44">
        <f t="shared" si="222"/>
        <v>-6.9948304616933878</v>
      </c>
      <c r="AN173" s="44">
        <f t="shared" si="222"/>
        <v>-7.1257590604407772</v>
      </c>
      <c r="AO173" s="44">
        <f t="shared" si="222"/>
        <v>-7.1593771249237541</v>
      </c>
      <c r="AP173" s="44">
        <f t="shared" si="222"/>
        <v>-7.0188791093884042</v>
      </c>
      <c r="AQ173" s="44">
        <f t="shared" si="222"/>
        <v>-6.5776839174466595</v>
      </c>
      <c r="AR173" s="44">
        <f t="shared" si="222"/>
        <v>5.8426754511358965</v>
      </c>
      <c r="AS173" s="44">
        <f t="shared" si="222"/>
        <v>6.3170666554944095</v>
      </c>
      <c r="AT173" s="45">
        <f t="shared" si="222"/>
        <v>6.2858076981053168</v>
      </c>
    </row>
    <row r="174" spans="1:46" ht="23.25" customHeight="1" x14ac:dyDescent="0.3">
      <c r="A174" s="5">
        <v>0.30000000000000016</v>
      </c>
      <c r="B174" s="58">
        <f t="shared" si="223"/>
        <v>-7.0502912317141602E-4</v>
      </c>
      <c r="C174" s="10">
        <f t="shared" si="224"/>
        <v>3.7317970577212728E-4</v>
      </c>
      <c r="D174" s="11">
        <f t="shared" si="221"/>
        <v>5.2623787470203686E-4</v>
      </c>
      <c r="E174" s="11">
        <f t="shared" si="221"/>
        <v>4.0912729746344874E-4</v>
      </c>
      <c r="F174" s="11">
        <f t="shared" si="221"/>
        <v>-7.4413227801309345E-4</v>
      </c>
      <c r="G174" s="11">
        <f t="shared" si="221"/>
        <v>-2.8398931360987872E-3</v>
      </c>
      <c r="H174" s="11">
        <f t="shared" si="221"/>
        <v>-3.2936453776304117E-3</v>
      </c>
      <c r="I174" s="11">
        <f t="shared" si="221"/>
        <v>-1.9067069986761411E-3</v>
      </c>
      <c r="J174" s="11">
        <f t="shared" si="221"/>
        <v>-6.102216593082794E-4</v>
      </c>
      <c r="K174" s="11">
        <f t="shared" si="221"/>
        <v>8.1096286210679937E-5</v>
      </c>
      <c r="L174" s="11">
        <f t="shared" si="221"/>
        <v>3.7510017291564687E-4</v>
      </c>
      <c r="M174" s="11">
        <f t="shared" si="221"/>
        <v>4.5410463872584456E-4</v>
      </c>
      <c r="N174" s="11">
        <f t="shared" si="221"/>
        <v>3.7510017291564834E-4</v>
      </c>
      <c r="O174" s="11">
        <f t="shared" si="221"/>
        <v>8.1096286210681942E-5</v>
      </c>
      <c r="P174" s="11">
        <f t="shared" si="221"/>
        <v>-6.1022165930828449E-4</v>
      </c>
      <c r="Q174" s="11">
        <f t="shared" si="221"/>
        <v>-1.9067069986761387E-3</v>
      </c>
      <c r="R174" s="11">
        <f t="shared" si="221"/>
        <v>-3.2936453776304182E-3</v>
      </c>
      <c r="S174" s="11">
        <f t="shared" si="221"/>
        <v>-2.8398931360987954E-3</v>
      </c>
      <c r="T174" s="11">
        <f t="shared" si="221"/>
        <v>-7.441322780130903E-4</v>
      </c>
      <c r="U174" s="11">
        <f t="shared" si="221"/>
        <v>4.091272974634289E-4</v>
      </c>
      <c r="V174" s="11">
        <f t="shared" si="221"/>
        <v>5.2623787470203935E-4</v>
      </c>
      <c r="W174" s="12">
        <f t="shared" si="221"/>
        <v>3.7317970577212354E-4</v>
      </c>
      <c r="X174" s="5">
        <v>0.30000000000000016</v>
      </c>
      <c r="Y174" s="39">
        <f t="shared" si="226"/>
        <v>-1.8258645801751072E-2</v>
      </c>
      <c r="Z174" s="43">
        <f t="shared" si="227"/>
        <v>6.5719180179500585</v>
      </c>
      <c r="AA174" s="44">
        <f t="shared" si="222"/>
        <v>6.7211821021726292</v>
      </c>
      <c r="AB174" s="44">
        <f t="shared" si="222"/>
        <v>6.6118584571132413</v>
      </c>
      <c r="AC174" s="44">
        <f t="shared" si="222"/>
        <v>-6.8716501432137234</v>
      </c>
      <c r="AD174" s="44">
        <f t="shared" si="222"/>
        <v>-7.4533019980485173</v>
      </c>
      <c r="AE174" s="44">
        <f t="shared" si="222"/>
        <v>-7.5176768374478744</v>
      </c>
      <c r="AF174" s="44">
        <f t="shared" si="222"/>
        <v>-7.2802839606733105</v>
      </c>
      <c r="AG174" s="44">
        <f t="shared" si="222"/>
        <v>-6.7854876184999764</v>
      </c>
      <c r="AH174" s="44">
        <f t="shared" si="222"/>
        <v>5.9090009662316394</v>
      </c>
      <c r="AI174" s="44">
        <f t="shared" si="222"/>
        <v>6.574147264354119</v>
      </c>
      <c r="AJ174" s="44">
        <f t="shared" si="222"/>
        <v>6.6571559382866692</v>
      </c>
      <c r="AK174" s="44">
        <f t="shared" si="222"/>
        <v>6.5741472643541208</v>
      </c>
      <c r="AL174" s="44">
        <f t="shared" si="222"/>
        <v>5.9090009662316501</v>
      </c>
      <c r="AM174" s="44">
        <f t="shared" si="222"/>
        <v>-6.7854876184999799</v>
      </c>
      <c r="AN174" s="44">
        <f t="shared" si="222"/>
        <v>-7.2802839606733105</v>
      </c>
      <c r="AO174" s="44">
        <f t="shared" si="222"/>
        <v>-7.5176768374478753</v>
      </c>
      <c r="AP174" s="44">
        <f t="shared" si="222"/>
        <v>-7.4533019980485173</v>
      </c>
      <c r="AQ174" s="44">
        <f t="shared" si="222"/>
        <v>-6.8716501432137207</v>
      </c>
      <c r="AR174" s="44">
        <f t="shared" si="222"/>
        <v>6.61185845711322</v>
      </c>
      <c r="AS174" s="44">
        <f t="shared" si="222"/>
        <v>6.7211821021726319</v>
      </c>
      <c r="AT174" s="45">
        <f t="shared" si="222"/>
        <v>6.571918017950054</v>
      </c>
    </row>
    <row r="175" spans="1:46" ht="23.25" customHeight="1" x14ac:dyDescent="0.3">
      <c r="A175" s="5">
        <v>0.20000000000000015</v>
      </c>
      <c r="B175" s="58">
        <f t="shared" si="223"/>
        <v>-4.9081984181696139E-4</v>
      </c>
      <c r="C175" s="10">
        <f t="shared" si="224"/>
        <v>6.7453125993104763E-4</v>
      </c>
      <c r="D175" s="11">
        <f t="shared" si="221"/>
        <v>1.2941557735951384E-3</v>
      </c>
      <c r="E175" s="11">
        <f t="shared" si="221"/>
        <v>1.9894367886486449E-3</v>
      </c>
      <c r="F175" s="11">
        <f t="shared" si="221"/>
        <v>-7.2323571258286817E-4</v>
      </c>
      <c r="G175" s="11">
        <f t="shared" si="221"/>
        <v>-1.0601423908278007E-2</v>
      </c>
      <c r="H175" s="11">
        <f t="shared" si="221"/>
        <v>-7.1056952512579602E-3</v>
      </c>
      <c r="I175" s="11">
        <f t="shared" si="221"/>
        <v>2.5507141666076351E-4</v>
      </c>
      <c r="J175" s="11">
        <f t="shared" si="221"/>
        <v>2.4311184883213594E-3</v>
      </c>
      <c r="K175" s="11">
        <f t="shared" si="221"/>
        <v>2.7066422075091427E-3</v>
      </c>
      <c r="L175" s="11">
        <f t="shared" si="221"/>
        <v>2.6326566857529572E-3</v>
      </c>
      <c r="M175" s="11">
        <f t="shared" si="221"/>
        <v>2.586267825243294E-3</v>
      </c>
      <c r="N175" s="11">
        <f t="shared" si="221"/>
        <v>2.6326566857529619E-3</v>
      </c>
      <c r="O175" s="11">
        <f t="shared" si="221"/>
        <v>2.7066422075091353E-3</v>
      </c>
      <c r="P175" s="11">
        <f t="shared" si="221"/>
        <v>2.4311184883213746E-3</v>
      </c>
      <c r="Q175" s="11">
        <f t="shared" si="221"/>
        <v>2.5507141666081831E-4</v>
      </c>
      <c r="R175" s="11">
        <f t="shared" si="221"/>
        <v>-7.1056952512579515E-3</v>
      </c>
      <c r="S175" s="11">
        <f t="shared" si="221"/>
        <v>-1.060142390827804E-2</v>
      </c>
      <c r="T175" s="11">
        <f t="shared" si="221"/>
        <v>-7.2323571258286709E-4</v>
      </c>
      <c r="U175" s="11">
        <f t="shared" si="221"/>
        <v>1.9894367886486939E-3</v>
      </c>
      <c r="V175" s="11">
        <f t="shared" si="221"/>
        <v>1.2941557735951265E-3</v>
      </c>
      <c r="W175" s="12">
        <f t="shared" si="221"/>
        <v>6.7453125993104806E-4</v>
      </c>
      <c r="X175" s="5">
        <v>0.20000000000000015</v>
      </c>
      <c r="Y175" s="39">
        <f t="shared" si="226"/>
        <v>2.9385807510246509</v>
      </c>
      <c r="Z175" s="43">
        <f t="shared" si="227"/>
        <v>6.8290020810664487</v>
      </c>
      <c r="AA175" s="44">
        <f t="shared" si="222"/>
        <v>7.1119865541851714</v>
      </c>
      <c r="AB175" s="44">
        <f t="shared" si="222"/>
        <v>7.2987301446499311</v>
      </c>
      <c r="AC175" s="44">
        <f t="shared" si="222"/>
        <v>-6.8592798629799452</v>
      </c>
      <c r="AD175" s="44">
        <f t="shared" si="222"/>
        <v>-8.0253642005455958</v>
      </c>
      <c r="AE175" s="44">
        <f t="shared" si="222"/>
        <v>-7.8516065775502808</v>
      </c>
      <c r="AF175" s="44">
        <f t="shared" si="222"/>
        <v>6.4066617942349842</v>
      </c>
      <c r="AG175" s="44">
        <f t="shared" si="222"/>
        <v>7.3858061260873145</v>
      </c>
      <c r="AH175" s="44">
        <f t="shared" si="222"/>
        <v>7.432430849943259</v>
      </c>
      <c r="AI175" s="44">
        <f t="shared" si="222"/>
        <v>7.4203942281891067</v>
      </c>
      <c r="AJ175" s="44">
        <f t="shared" si="222"/>
        <v>7.4126734969567778</v>
      </c>
      <c r="AK175" s="44">
        <f t="shared" si="222"/>
        <v>7.4203942281891058</v>
      </c>
      <c r="AL175" s="44">
        <f t="shared" si="222"/>
        <v>7.4324308499432572</v>
      </c>
      <c r="AM175" s="44">
        <f t="shared" si="222"/>
        <v>7.3858061260873162</v>
      </c>
      <c r="AN175" s="44">
        <f t="shared" si="222"/>
        <v>6.4066617942350774</v>
      </c>
      <c r="AO175" s="44">
        <f t="shared" si="222"/>
        <v>-7.8516065775502799</v>
      </c>
      <c r="AP175" s="44">
        <f t="shared" si="222"/>
        <v>-8.0253642005455976</v>
      </c>
      <c r="AQ175" s="44">
        <f t="shared" si="222"/>
        <v>-6.8592798629799434</v>
      </c>
      <c r="AR175" s="44">
        <f t="shared" si="222"/>
        <v>7.2987301446499417</v>
      </c>
      <c r="AS175" s="44">
        <f t="shared" si="222"/>
        <v>7.111986554185167</v>
      </c>
      <c r="AT175" s="45">
        <f t="shared" si="222"/>
        <v>6.8290020810664496</v>
      </c>
    </row>
    <row r="176" spans="1:46" ht="23.25" customHeight="1" x14ac:dyDescent="0.3">
      <c r="A176" s="5">
        <v>0.10000000000000014</v>
      </c>
      <c r="B176" s="58">
        <f t="shared" si="223"/>
        <v>-6.4964025556515622E-4</v>
      </c>
      <c r="C176" s="10">
        <f t="shared" si="224"/>
        <v>1.035449260767091E-3</v>
      </c>
      <c r="D176" s="11">
        <f t="shared" si="221"/>
        <v>2.6343109673681426E-3</v>
      </c>
      <c r="E176" s="11">
        <f t="shared" si="221"/>
        <v>7.811338799478605E-3</v>
      </c>
      <c r="F176" s="11">
        <f t="shared" si="221"/>
        <v>1.6949180168406228E-2</v>
      </c>
      <c r="G176" s="11">
        <f t="shared" si="221"/>
        <v>-9.020944837066848E-2</v>
      </c>
      <c r="H176" s="11">
        <f t="shared" si="221"/>
        <v>1.2150773196857562E-2</v>
      </c>
      <c r="I176" s="11">
        <f t="shared" si="221"/>
        <v>1.684311801147223E-2</v>
      </c>
      <c r="J176" s="11">
        <f t="shared" si="221"/>
        <v>1.0307467026260252E-2</v>
      </c>
      <c r="K176" s="11">
        <f t="shared" si="221"/>
        <v>7.1541543257134261E-3</v>
      </c>
      <c r="L176" s="11">
        <f t="shared" si="221"/>
        <v>5.7958755693591482E-3</v>
      </c>
      <c r="M176" s="11">
        <f t="shared" si="221"/>
        <v>5.4131167230943404E-3</v>
      </c>
      <c r="N176" s="11">
        <f t="shared" si="221"/>
        <v>5.7958755693591421E-3</v>
      </c>
      <c r="O176" s="11">
        <f t="shared" si="221"/>
        <v>7.1541543257134296E-3</v>
      </c>
      <c r="P176" s="11">
        <f t="shared" si="221"/>
        <v>1.0307467026260215E-2</v>
      </c>
      <c r="Q176" s="11">
        <f t="shared" si="221"/>
        <v>1.6843118011472515E-2</v>
      </c>
      <c r="R176" s="11">
        <f t="shared" si="221"/>
        <v>1.2150773196856568E-2</v>
      </c>
      <c r="S176" s="11">
        <f t="shared" si="221"/>
        <v>-9.020944837065302E-2</v>
      </c>
      <c r="T176" s="11">
        <f t="shared" si="221"/>
        <v>1.6949180168400708E-2</v>
      </c>
      <c r="U176" s="11">
        <f t="shared" si="221"/>
        <v>7.8113387994784168E-3</v>
      </c>
      <c r="V176" s="11">
        <f t="shared" si="221"/>
        <v>2.6343109673681235E-3</v>
      </c>
      <c r="W176" s="12">
        <f t="shared" si="221"/>
        <v>1.0354492607670776E-3</v>
      </c>
      <c r="X176" s="5">
        <v>0.10000000000000014</v>
      </c>
      <c r="Y176" s="39">
        <f t="shared" si="226"/>
        <v>6.2296188018855148</v>
      </c>
      <c r="Z176" s="43">
        <f t="shared" si="227"/>
        <v>7.015128822390496</v>
      </c>
      <c r="AA176" s="44">
        <f t="shared" si="222"/>
        <v>7.4206670399654175</v>
      </c>
      <c r="AB176" s="44">
        <f t="shared" si="222"/>
        <v>7.8927254747731563</v>
      </c>
      <c r="AC176" s="44">
        <f t="shared" si="222"/>
        <v>8.2291486962294762</v>
      </c>
      <c r="AD176" s="44">
        <f t="shared" si="222"/>
        <v>-8.9552520271245015</v>
      </c>
      <c r="AE176" s="44">
        <f t="shared" si="222"/>
        <v>8.0846039145141262</v>
      </c>
      <c r="AF176" s="44">
        <f t="shared" si="222"/>
        <v>8.2264224915478277</v>
      </c>
      <c r="AG176" s="44">
        <f t="shared" si="222"/>
        <v>8.0131519541611347</v>
      </c>
      <c r="AH176" s="44">
        <f t="shared" si="222"/>
        <v>7.8545583042897276</v>
      </c>
      <c r="AI176" s="44">
        <f t="shared" si="222"/>
        <v>7.7631190531068004</v>
      </c>
      <c r="AJ176" s="44">
        <f t="shared" si="222"/>
        <v>7.73344739188863</v>
      </c>
      <c r="AK176" s="44">
        <f t="shared" si="222"/>
        <v>7.7631190531068004</v>
      </c>
      <c r="AL176" s="44">
        <f t="shared" si="222"/>
        <v>7.8545583042897276</v>
      </c>
      <c r="AM176" s="44">
        <f t="shared" si="222"/>
        <v>8.0131519541611347</v>
      </c>
      <c r="AN176" s="44">
        <f t="shared" si="222"/>
        <v>8.2264224915478348</v>
      </c>
      <c r="AO176" s="44">
        <f t="shared" si="222"/>
        <v>8.0846039145140907</v>
      </c>
      <c r="AP176" s="44">
        <f t="shared" si="222"/>
        <v>-8.9552520271244269</v>
      </c>
      <c r="AQ176" s="44">
        <f t="shared" si="222"/>
        <v>8.2291486962293341</v>
      </c>
      <c r="AR176" s="44">
        <f t="shared" si="222"/>
        <v>7.8927254747731466</v>
      </c>
      <c r="AS176" s="44">
        <f t="shared" si="222"/>
        <v>7.4206670399654167</v>
      </c>
      <c r="AT176" s="45">
        <f t="shared" si="222"/>
        <v>7.0151288223904897</v>
      </c>
    </row>
    <row r="177" spans="1:46" ht="23.25" customHeight="1" x14ac:dyDescent="0.3">
      <c r="A177" s="5">
        <v>0</v>
      </c>
      <c r="B177" s="58">
        <f t="shared" si="223"/>
        <v>5.0500255417592198E-2</v>
      </c>
      <c r="C177" s="10">
        <f t="shared" si="224"/>
        <v>1.2142558524467135E-3</v>
      </c>
      <c r="D177" s="11">
        <f t="shared" si="221"/>
        <v>3.4931126055834177E-3</v>
      </c>
      <c r="E177" s="11">
        <f t="shared" si="221"/>
        <v>1.450026813883922E-2</v>
      </c>
      <c r="F177" s="11">
        <f t="shared" si="221"/>
        <v>0.14488388083012047</v>
      </c>
      <c r="G177" s="11" t="str">
        <f t="shared" si="221"/>
        <v/>
      </c>
      <c r="H177" s="11">
        <f t="shared" si="221"/>
        <v>0.2391509287631623</v>
      </c>
      <c r="I177" s="11">
        <f t="shared" si="221"/>
        <v>3.9788735772974135E-2</v>
      </c>
      <c r="J177" s="11">
        <f t="shared" si="221"/>
        <v>1.6171817618441837E-2</v>
      </c>
      <c r="K177" s="11">
        <f t="shared" si="221"/>
        <v>9.7140468195737028E-3</v>
      </c>
      <c r="L177" s="11">
        <f t="shared" si="221"/>
        <v>7.4241372870854942E-3</v>
      </c>
      <c r="M177" s="11">
        <f t="shared" si="221"/>
        <v>6.8224855577801429E-3</v>
      </c>
      <c r="N177" s="11">
        <f t="shared" si="221"/>
        <v>7.4241372870854916E-3</v>
      </c>
      <c r="O177" s="11">
        <f t="shared" si="221"/>
        <v>9.7140468195736889E-3</v>
      </c>
      <c r="P177" s="11">
        <f t="shared" si="221"/>
        <v>1.6171817618441813E-2</v>
      </c>
      <c r="Q177" s="11">
        <f t="shared" si="221"/>
        <v>3.9788735772973788E-2</v>
      </c>
      <c r="R177" s="11">
        <f t="shared" si="221"/>
        <v>0.23915092876315353</v>
      </c>
      <c r="S177" s="11" t="str">
        <f t="shared" si="221"/>
        <v/>
      </c>
      <c r="T177" s="11">
        <f t="shared" si="221"/>
        <v>0.14488388083014708</v>
      </c>
      <c r="U177" s="11">
        <f t="shared" si="221"/>
        <v>1.4500268138838661E-2</v>
      </c>
      <c r="V177" s="11">
        <f t="shared" si="221"/>
        <v>3.493112605583445E-3</v>
      </c>
      <c r="W177" s="12">
        <f t="shared" si="221"/>
        <v>1.2142558524467144E-3</v>
      </c>
      <c r="X177" s="5">
        <v>0</v>
      </c>
      <c r="Y177" s="39">
        <f t="shared" si="226"/>
        <v>8.2012765727448187</v>
      </c>
      <c r="Z177" s="43">
        <f t="shared" si="227"/>
        <v>7.0843102053542051</v>
      </c>
      <c r="AA177" s="44">
        <f t="shared" si="222"/>
        <v>7.5432125859798322</v>
      </c>
      <c r="AB177" s="44">
        <f t="shared" si="222"/>
        <v>8.16137603327922</v>
      </c>
      <c r="AC177" s="44">
        <f t="shared" si="222"/>
        <v>9.1610200703853337</v>
      </c>
      <c r="AD177" s="44" t="str">
        <f t="shared" si="222"/>
        <v/>
      </c>
      <c r="AE177" s="44">
        <f t="shared" si="222"/>
        <v>9.3786720718311614</v>
      </c>
      <c r="AF177" s="44">
        <f t="shared" si="222"/>
        <v>8.5997601403139257</v>
      </c>
      <c r="AG177" s="44">
        <f t="shared" si="222"/>
        <v>8.2087588348289042</v>
      </c>
      <c r="AH177" s="44">
        <f t="shared" si="222"/>
        <v>7.987400192346148</v>
      </c>
      <c r="AI177" s="44">
        <f t="shared" si="222"/>
        <v>7.8706459942550389</v>
      </c>
      <c r="AJ177" s="44">
        <f t="shared" si="222"/>
        <v>7.8339426250040045</v>
      </c>
      <c r="AK177" s="44">
        <f t="shared" si="222"/>
        <v>7.8706459942550389</v>
      </c>
      <c r="AL177" s="44">
        <f t="shared" si="222"/>
        <v>7.987400192346148</v>
      </c>
      <c r="AM177" s="44">
        <f t="shared" si="222"/>
        <v>8.2087588348289042</v>
      </c>
      <c r="AN177" s="44">
        <f t="shared" si="222"/>
        <v>8.5997601403139221</v>
      </c>
      <c r="AO177" s="44">
        <f t="shared" si="222"/>
        <v>9.3786720718311454</v>
      </c>
      <c r="AP177" s="44" t="str">
        <f t="shared" si="222"/>
        <v/>
      </c>
      <c r="AQ177" s="44">
        <f t="shared" si="222"/>
        <v>9.1610200703854137</v>
      </c>
      <c r="AR177" s="44">
        <f t="shared" si="222"/>
        <v>8.1613760332792022</v>
      </c>
      <c r="AS177" s="44">
        <f t="shared" si="222"/>
        <v>7.5432125859798358</v>
      </c>
      <c r="AT177" s="45">
        <f t="shared" si="222"/>
        <v>7.084310205354206</v>
      </c>
    </row>
    <row r="178" spans="1:46" ht="23.25" customHeight="1" x14ac:dyDescent="0.3">
      <c r="A178" s="5">
        <v>-0.1</v>
      </c>
      <c r="B178" s="58">
        <f t="shared" si="223"/>
        <v>-6.496402555659775E-4</v>
      </c>
      <c r="C178" s="10">
        <f t="shared" si="224"/>
        <v>1.0354492607670943E-3</v>
      </c>
      <c r="D178" s="11">
        <f t="shared" si="221"/>
        <v>2.6343109673680953E-3</v>
      </c>
      <c r="E178" s="11">
        <f t="shared" si="221"/>
        <v>7.8113387994785208E-3</v>
      </c>
      <c r="F178" s="11">
        <f t="shared" si="221"/>
        <v>1.6949180168404882E-2</v>
      </c>
      <c r="G178" s="11">
        <f t="shared" si="221"/>
        <v>-9.020944837066848E-2</v>
      </c>
      <c r="H178" s="11">
        <f t="shared" si="221"/>
        <v>1.2150773196860259E-2</v>
      </c>
      <c r="I178" s="11">
        <f t="shared" si="221"/>
        <v>1.6843118011472064E-2</v>
      </c>
      <c r="J178" s="11">
        <f t="shared" si="221"/>
        <v>1.0307467026260236E-2</v>
      </c>
      <c r="K178" s="11">
        <f t="shared" si="221"/>
        <v>7.1541543257134261E-3</v>
      </c>
      <c r="L178" s="11">
        <f t="shared" si="221"/>
        <v>5.795875569359156E-3</v>
      </c>
      <c r="M178" s="11">
        <f t="shared" si="221"/>
        <v>5.4131167230943422E-3</v>
      </c>
      <c r="N178" s="11">
        <f t="shared" si="221"/>
        <v>5.7958755693591517E-3</v>
      </c>
      <c r="O178" s="11">
        <f t="shared" si="221"/>
        <v>7.1541543257134478E-3</v>
      </c>
      <c r="P178" s="11">
        <f t="shared" si="221"/>
        <v>1.0307467026260241E-2</v>
      </c>
      <c r="Q178" s="11">
        <f t="shared" si="221"/>
        <v>1.6843118011471672E-2</v>
      </c>
      <c r="R178" s="11">
        <f t="shared" si="221"/>
        <v>1.2150773196851174E-2</v>
      </c>
      <c r="S178" s="11">
        <f t="shared" si="221"/>
        <v>-9.0209448370669201E-2</v>
      </c>
      <c r="T178" s="11">
        <f t="shared" si="221"/>
        <v>1.6949180168404753E-2</v>
      </c>
      <c r="U178" s="11">
        <f t="shared" si="221"/>
        <v>7.8113387994783326E-3</v>
      </c>
      <c r="V178" s="11">
        <f t="shared" si="221"/>
        <v>2.6343109673681812E-3</v>
      </c>
      <c r="W178" s="12">
        <f t="shared" si="221"/>
        <v>1.0354492607671151E-3</v>
      </c>
      <c r="X178" s="5">
        <v>-0.1</v>
      </c>
      <c r="Y178" s="39">
        <f t="shared" si="226"/>
        <v>6.2296188018855094</v>
      </c>
      <c r="Z178" s="43">
        <f t="shared" si="227"/>
        <v>7.0151288223904968</v>
      </c>
      <c r="AA178" s="44">
        <f t="shared" si="222"/>
        <v>7.4206670399654104</v>
      </c>
      <c r="AB178" s="44">
        <f t="shared" si="222"/>
        <v>7.8927254747731528</v>
      </c>
      <c r="AC178" s="44">
        <f t="shared" si="222"/>
        <v>8.2291486962294407</v>
      </c>
      <c r="AD178" s="44">
        <f t="shared" si="222"/>
        <v>-8.9552520271245015</v>
      </c>
      <c r="AE178" s="44">
        <f t="shared" si="222"/>
        <v>8.0846039145142239</v>
      </c>
      <c r="AF178" s="44">
        <f t="shared" si="222"/>
        <v>8.2264224915478223</v>
      </c>
      <c r="AG178" s="44">
        <f t="shared" si="222"/>
        <v>8.0131519541611347</v>
      </c>
      <c r="AH178" s="44">
        <f t="shared" si="222"/>
        <v>7.8545583042897276</v>
      </c>
      <c r="AI178" s="44">
        <f t="shared" si="222"/>
        <v>7.7631190531068013</v>
      </c>
      <c r="AJ178" s="44">
        <f t="shared" si="222"/>
        <v>7.73344739188863</v>
      </c>
      <c r="AK178" s="44">
        <f t="shared" si="222"/>
        <v>7.7631190531068004</v>
      </c>
      <c r="AL178" s="44">
        <f t="shared" si="222"/>
        <v>7.8545583042897285</v>
      </c>
      <c r="AM178" s="44">
        <f t="shared" si="222"/>
        <v>8.0131519541611347</v>
      </c>
      <c r="AN178" s="44">
        <f t="shared" si="222"/>
        <v>8.2264224915478135</v>
      </c>
      <c r="AO178" s="44">
        <f t="shared" si="222"/>
        <v>8.0846039145138988</v>
      </c>
      <c r="AP178" s="44">
        <f t="shared" si="222"/>
        <v>-8.9552520271245051</v>
      </c>
      <c r="AQ178" s="44">
        <f t="shared" si="222"/>
        <v>8.2291486962294371</v>
      </c>
      <c r="AR178" s="44">
        <f t="shared" si="222"/>
        <v>7.8927254747731421</v>
      </c>
      <c r="AS178" s="44">
        <f t="shared" si="222"/>
        <v>7.4206670399654255</v>
      </c>
      <c r="AT178" s="45">
        <f t="shared" si="222"/>
        <v>7.0151288223905057</v>
      </c>
    </row>
    <row r="179" spans="1:46" ht="23.25" customHeight="1" x14ac:dyDescent="0.3">
      <c r="A179" s="5">
        <v>-0.2</v>
      </c>
      <c r="B179" s="58">
        <f t="shared" si="223"/>
        <v>-4.9081984181693905E-4</v>
      </c>
      <c r="C179" s="10">
        <f t="shared" si="224"/>
        <v>6.7453125993105164E-4</v>
      </c>
      <c r="D179" s="11">
        <f t="shared" si="221"/>
        <v>1.294155773595133E-3</v>
      </c>
      <c r="E179" s="11">
        <f t="shared" si="221"/>
        <v>1.9894367886487295E-3</v>
      </c>
      <c r="F179" s="11">
        <f t="shared" si="221"/>
        <v>-7.2323571258269968E-4</v>
      </c>
      <c r="G179" s="11">
        <f t="shared" si="221"/>
        <v>-1.060142390827809E-2</v>
      </c>
      <c r="H179" s="11">
        <f t="shared" si="221"/>
        <v>-7.1056952512579602E-3</v>
      </c>
      <c r="I179" s="11">
        <f t="shared" si="221"/>
        <v>2.5507141666078449E-4</v>
      </c>
      <c r="J179" s="11">
        <f t="shared" si="221"/>
        <v>2.4311184883213594E-3</v>
      </c>
      <c r="K179" s="11">
        <f t="shared" si="221"/>
        <v>2.7066422075091492E-3</v>
      </c>
      <c r="L179" s="11">
        <f t="shared" si="221"/>
        <v>2.6326566857529628E-3</v>
      </c>
      <c r="M179" s="11">
        <f t="shared" si="221"/>
        <v>2.5862678252432962E-3</v>
      </c>
      <c r="N179" s="11">
        <f t="shared" si="221"/>
        <v>2.6326566857529637E-3</v>
      </c>
      <c r="O179" s="11">
        <f t="shared" si="221"/>
        <v>2.7066422075091431E-3</v>
      </c>
      <c r="P179" s="11">
        <f t="shared" si="221"/>
        <v>2.431118488321385E-3</v>
      </c>
      <c r="Q179" s="11">
        <f t="shared" si="221"/>
        <v>2.5507141666079723E-4</v>
      </c>
      <c r="R179" s="11">
        <f t="shared" si="221"/>
        <v>-7.1056952512577824E-3</v>
      </c>
      <c r="S179" s="11">
        <f t="shared" si="221"/>
        <v>-1.0601423908278123E-2</v>
      </c>
      <c r="T179" s="11">
        <f t="shared" si="221"/>
        <v>-7.2323571258278284E-4</v>
      </c>
      <c r="U179" s="11">
        <f t="shared" si="221"/>
        <v>1.9894367886487568E-3</v>
      </c>
      <c r="V179" s="11">
        <f t="shared" si="221"/>
        <v>1.2941557735951527E-3</v>
      </c>
      <c r="W179" s="12">
        <f t="shared" si="221"/>
        <v>6.7453125993105468E-4</v>
      </c>
      <c r="X179" s="5">
        <v>-0.2</v>
      </c>
      <c r="Y179" s="39">
        <f t="shared" si="226"/>
        <v>2.9385807510246611</v>
      </c>
      <c r="Z179" s="43">
        <f t="shared" si="227"/>
        <v>6.8290020810664531</v>
      </c>
      <c r="AA179" s="44">
        <f t="shared" si="222"/>
        <v>7.1119865541851706</v>
      </c>
      <c r="AB179" s="44">
        <f t="shared" si="222"/>
        <v>7.2987301446499497</v>
      </c>
      <c r="AC179" s="44">
        <f t="shared" si="222"/>
        <v>-6.8592798629798439</v>
      </c>
      <c r="AD179" s="44">
        <f t="shared" si="222"/>
        <v>-8.0253642005455994</v>
      </c>
      <c r="AE179" s="44">
        <f t="shared" si="222"/>
        <v>-7.8516065775502808</v>
      </c>
      <c r="AF179" s="44">
        <f t="shared" si="222"/>
        <v>6.4066617942350206</v>
      </c>
      <c r="AG179" s="44">
        <f t="shared" si="222"/>
        <v>7.3858061260873145</v>
      </c>
      <c r="AH179" s="44">
        <f t="shared" si="222"/>
        <v>7.4324308499432599</v>
      </c>
      <c r="AI179" s="44">
        <f t="shared" si="222"/>
        <v>7.4203942281891067</v>
      </c>
      <c r="AJ179" s="44">
        <f t="shared" si="222"/>
        <v>7.4126734969567778</v>
      </c>
      <c r="AK179" s="44">
        <f t="shared" si="222"/>
        <v>7.4203942281891067</v>
      </c>
      <c r="AL179" s="44">
        <f t="shared" si="222"/>
        <v>7.432430849943259</v>
      </c>
      <c r="AM179" s="44">
        <f t="shared" si="222"/>
        <v>7.3858061260873189</v>
      </c>
      <c r="AN179" s="44">
        <f t="shared" si="222"/>
        <v>6.4066617942350419</v>
      </c>
      <c r="AO179" s="44">
        <f t="shared" si="222"/>
        <v>-7.8516065775502693</v>
      </c>
      <c r="AP179" s="44">
        <f t="shared" ref="AP179:AP187" si="228">IFERROR(IF(S179="","",IF(AND(LOG(ABS(S179))&gt;-10,LOG(ABS(S179))&lt;10),(LOG(ABS(S179))+10)*S179/ABS(S179),"")),"")</f>
        <v>-8.0253642005456012</v>
      </c>
      <c r="AQ179" s="44">
        <f t="shared" ref="AQ179:AQ187" si="229">IFERROR(IF(T179="","",IF(AND(LOG(ABS(T179))&gt;-10,LOG(ABS(T179))&lt;10),(LOG(ABS(T179))+10)*T179/ABS(T179),"")),"")</f>
        <v>-6.8592798629798946</v>
      </c>
      <c r="AR179" s="44">
        <f t="shared" ref="AR179:AR187" si="230">IFERROR(IF(U179="","",IF(AND(LOG(ABS(U179))&gt;-10,LOG(ABS(U179))&lt;10),(LOG(ABS(U179))+10)*U179/ABS(U179),"")),"")</f>
        <v>7.2987301446499551</v>
      </c>
      <c r="AS179" s="44">
        <f t="shared" ref="AS179:AS187" si="231">IFERROR(IF(V179="","",IF(AND(LOG(ABS(V179))&gt;-10,LOG(ABS(V179))&lt;10),(LOG(ABS(V179))+10)*V179/ABS(V179),"")),"")</f>
        <v>7.1119865541851759</v>
      </c>
      <c r="AT179" s="45">
        <f t="shared" ref="AT179:AT187" si="232">IFERROR(IF(W179="","",IF(AND(LOG(ABS(W179))&gt;-10,LOG(ABS(W179))&lt;10),(LOG(ABS(W179))+10)*W179/ABS(W179),"")),"")</f>
        <v>6.829002081066454</v>
      </c>
    </row>
    <row r="180" spans="1:46" ht="23.25" customHeight="1" x14ac:dyDescent="0.3">
      <c r="A180" s="5">
        <v>-0.30000000000000004</v>
      </c>
      <c r="B180" s="58">
        <f t="shared" si="223"/>
        <v>-7.0502912317141461E-4</v>
      </c>
      <c r="C180" s="10">
        <f t="shared" si="224"/>
        <v>3.7317970577212728E-4</v>
      </c>
      <c r="D180" s="11">
        <f t="shared" si="221"/>
        <v>5.2623787470203426E-4</v>
      </c>
      <c r="E180" s="11">
        <f t="shared" si="221"/>
        <v>4.0912729746343812E-4</v>
      </c>
      <c r="F180" s="11">
        <f t="shared" si="221"/>
        <v>-7.4413227801310396E-4</v>
      </c>
      <c r="G180" s="11">
        <f t="shared" si="221"/>
        <v>-2.8398931360987976E-3</v>
      </c>
      <c r="H180" s="11">
        <f t="shared" si="221"/>
        <v>-3.2936453776304117E-3</v>
      </c>
      <c r="I180" s="11">
        <f t="shared" si="221"/>
        <v>-1.9067069986761413E-3</v>
      </c>
      <c r="J180" s="11">
        <f t="shared" si="221"/>
        <v>-6.1022165930828211E-4</v>
      </c>
      <c r="K180" s="11">
        <f t="shared" si="221"/>
        <v>8.1096286210680492E-5</v>
      </c>
      <c r="L180" s="11">
        <f t="shared" si="221"/>
        <v>3.7510017291564991E-4</v>
      </c>
      <c r="M180" s="11">
        <f t="shared" si="221"/>
        <v>4.541046387258471E-4</v>
      </c>
      <c r="N180" s="11">
        <f t="shared" ref="D180:W187" si="233">IFERROR((N50^2-(N76-N128)^2-(N102-N154)^2-N128^2-N154^2)/(2*$D$2),"")</f>
        <v>3.7510017291565132E-4</v>
      </c>
      <c r="O180" s="11">
        <f t="shared" si="233"/>
        <v>8.1096286210683921E-5</v>
      </c>
      <c r="P180" s="11">
        <f t="shared" si="233"/>
        <v>-6.1022165930827398E-4</v>
      </c>
      <c r="Q180" s="11">
        <f t="shared" si="233"/>
        <v>-1.9067069986761335E-3</v>
      </c>
      <c r="R180" s="11">
        <f t="shared" si="233"/>
        <v>-3.2936453776304235E-3</v>
      </c>
      <c r="S180" s="11">
        <f t="shared" si="233"/>
        <v>-2.839893136098785E-3</v>
      </c>
      <c r="T180" s="11">
        <f t="shared" si="233"/>
        <v>-7.441322780130851E-4</v>
      </c>
      <c r="U180" s="11">
        <f t="shared" si="233"/>
        <v>4.0912729746344999E-4</v>
      </c>
      <c r="V180" s="11">
        <f t="shared" si="233"/>
        <v>5.2623787470204467E-4</v>
      </c>
      <c r="W180" s="12">
        <f t="shared" si="233"/>
        <v>3.7317970577212549E-4</v>
      </c>
      <c r="X180" s="5">
        <v>-0.30000000000000004</v>
      </c>
      <c r="Y180" s="39">
        <f t="shared" si="226"/>
        <v>-1.8258645801749001E-2</v>
      </c>
      <c r="Z180" s="43">
        <f t="shared" si="227"/>
        <v>6.5719180179500585</v>
      </c>
      <c r="AA180" s="44">
        <f t="shared" ref="AA180:AA187" si="234">IFERROR(IF(D180="","",IF(AND(LOG(ABS(D180))&gt;-10,LOG(ABS(D180))&lt;10),(LOG(ABS(D180))+10)*D180/ABS(D180),"")),"")</f>
        <v>6.7211821021726266</v>
      </c>
      <c r="AB180" s="44">
        <f t="shared" ref="AB180:AB187" si="235">IFERROR(IF(E180="","",IF(AND(LOG(ABS(E180))&gt;-10,LOG(ABS(E180))&lt;10),(LOG(ABS(E180))+10)*E180/ABS(E180),"")),"")</f>
        <v>6.6118584571132306</v>
      </c>
      <c r="AC180" s="44">
        <f t="shared" ref="AC180:AC187" si="236">IFERROR(IF(F180="","",IF(AND(LOG(ABS(F180))&gt;-10,LOG(ABS(F180))&lt;10),(LOG(ABS(F180))+10)*F180/ABS(F180),"")),"")</f>
        <v>-6.8716501432137305</v>
      </c>
      <c r="AD180" s="44">
        <f t="shared" ref="AD180:AD187" si="237">IFERROR(IF(G180="","",IF(AND(LOG(ABS(G180))&gt;-10,LOG(ABS(G180))&lt;10),(LOG(ABS(G180))+10)*G180/ABS(G180),"")),"")</f>
        <v>-7.4533019980485173</v>
      </c>
      <c r="AE180" s="44">
        <f t="shared" ref="AE180:AE187" si="238">IFERROR(IF(H180="","",IF(AND(LOG(ABS(H180))&gt;-10,LOG(ABS(H180))&lt;10),(LOG(ABS(H180))+10)*H180/ABS(H180),"")),"")</f>
        <v>-7.5176768374478744</v>
      </c>
      <c r="AF180" s="44">
        <f t="shared" ref="AF180:AF187" si="239">IFERROR(IF(I180="","",IF(AND(LOG(ABS(I180))&gt;-10,LOG(ABS(I180))&lt;10),(LOG(ABS(I180))+10)*I180/ABS(I180),"")),"")</f>
        <v>-7.2802839606733114</v>
      </c>
      <c r="AG180" s="44">
        <f t="shared" ref="AG180:AG187" si="240">IFERROR(IF(J180="","",IF(AND(LOG(ABS(J180))&gt;-10,LOG(ABS(J180))&lt;10),(LOG(ABS(J180))+10)*J180/ABS(J180),"")),"")</f>
        <v>-6.7854876184999782</v>
      </c>
      <c r="AH180" s="44">
        <f t="shared" ref="AH180:AH187" si="241">IFERROR(IF(K180="","",IF(AND(LOG(ABS(K180))&gt;-10,LOG(ABS(K180))&lt;10),(LOG(ABS(K180))+10)*K180/ABS(K180),"")),"")</f>
        <v>5.9090009662316421</v>
      </c>
      <c r="AI180" s="44">
        <f t="shared" ref="AI180:AI187" si="242">IFERROR(IF(L180="","",IF(AND(LOG(ABS(L180))&gt;-10,LOG(ABS(L180))&lt;10),(LOG(ABS(L180))+10)*L180/ABS(L180),"")),"")</f>
        <v>6.5741472643541226</v>
      </c>
      <c r="AJ180" s="44">
        <f t="shared" ref="AJ180:AJ187" si="243">IFERROR(IF(M180="","",IF(AND(LOG(ABS(M180))&gt;-10,LOG(ABS(M180))&lt;10),(LOG(ABS(M180))+10)*M180/ABS(M180),"")),"")</f>
        <v>6.6571559382866727</v>
      </c>
      <c r="AK180" s="44">
        <f t="shared" ref="AK180:AK187" si="244">IFERROR(IF(N180="","",IF(AND(LOG(ABS(N180))&gt;-10,LOG(ABS(N180))&lt;10),(LOG(ABS(N180))+10)*N180/ABS(N180),"")),"")</f>
        <v>6.5741472643541243</v>
      </c>
      <c r="AL180" s="44">
        <f t="shared" ref="AL180:AL187" si="245">IFERROR(IF(O180="","",IF(AND(LOG(ABS(O180))&gt;-10,LOG(ABS(O180))&lt;10),(LOG(ABS(O180))+10)*O180/ABS(O180),"")),"")</f>
        <v>5.9090009662316607</v>
      </c>
      <c r="AM180" s="44">
        <f t="shared" ref="AM180:AM187" si="246">IFERROR(IF(P180="","",IF(AND(LOG(ABS(P180))&gt;-10,LOG(ABS(P180))&lt;10),(LOG(ABS(P180))+10)*P180/ABS(P180),"")),"")</f>
        <v>-6.7854876184999728</v>
      </c>
      <c r="AN180" s="44">
        <f t="shared" ref="AN180:AN187" si="247">IFERROR(IF(Q180="","",IF(AND(LOG(ABS(Q180))&gt;-10,LOG(ABS(Q180))&lt;10),(LOG(ABS(Q180))+10)*Q180/ABS(Q180),"")),"")</f>
        <v>-7.2802839606733087</v>
      </c>
      <c r="AO180" s="44">
        <f t="shared" ref="AO180:AO187" si="248">IFERROR(IF(R180="","",IF(AND(LOG(ABS(R180))&gt;-10,LOG(ABS(R180))&lt;10),(LOG(ABS(R180))+10)*R180/ABS(R180),"")),"")</f>
        <v>-7.5176768374478753</v>
      </c>
      <c r="AP180" s="44">
        <f t="shared" si="228"/>
        <v>-7.4533019980485156</v>
      </c>
      <c r="AQ180" s="44">
        <f t="shared" si="229"/>
        <v>-6.8716501432137189</v>
      </c>
      <c r="AR180" s="44">
        <f t="shared" si="230"/>
        <v>6.611858457113243</v>
      </c>
      <c r="AS180" s="44">
        <f t="shared" si="231"/>
        <v>6.7211821021726355</v>
      </c>
      <c r="AT180" s="45">
        <f t="shared" si="232"/>
        <v>6.5719180179500567</v>
      </c>
    </row>
    <row r="181" spans="1:46" ht="23.25" customHeight="1" x14ac:dyDescent="0.3">
      <c r="A181" s="5">
        <v>-0.4</v>
      </c>
      <c r="B181" s="58">
        <f t="shared" si="223"/>
        <v>-5.8082439063332372E-4</v>
      </c>
      <c r="C181" s="10">
        <f t="shared" si="224"/>
        <v>1.9311130472811973E-4</v>
      </c>
      <c r="D181" s="11">
        <f t="shared" si="233"/>
        <v>2.075231999512926E-4</v>
      </c>
      <c r="E181" s="11">
        <f t="shared" si="233"/>
        <v>6.961061186282399E-5</v>
      </c>
      <c r="F181" s="11">
        <f t="shared" si="233"/>
        <v>-3.78167251770892E-4</v>
      </c>
      <c r="G181" s="11">
        <f t="shared" si="233"/>
        <v>-1.0444294504104975E-3</v>
      </c>
      <c r="H181" s="11">
        <f t="shared" si="233"/>
        <v>-1.4433681738971155E-3</v>
      </c>
      <c r="I181" s="11">
        <f t="shared" si="233"/>
        <v>-1.335854200610814E-3</v>
      </c>
      <c r="J181" s="11">
        <f t="shared" si="233"/>
        <v>-9.881672621957242E-4</v>
      </c>
      <c r="K181" s="11">
        <f t="shared" si="233"/>
        <v>-6.7580729144208699E-4</v>
      </c>
      <c r="L181" s="11">
        <f t="shared" si="233"/>
        <v>-4.8878232036481584E-4</v>
      </c>
      <c r="M181" s="11">
        <f t="shared" si="233"/>
        <v>-4.2865053500037753E-4</v>
      </c>
      <c r="N181" s="11">
        <f t="shared" si="233"/>
        <v>-4.8878232036481573E-4</v>
      </c>
      <c r="O181" s="11">
        <f t="shared" si="233"/>
        <v>-6.7580729144208482E-4</v>
      </c>
      <c r="P181" s="11">
        <f t="shared" si="233"/>
        <v>-9.8816726219572181E-4</v>
      </c>
      <c r="Q181" s="11">
        <f t="shared" si="233"/>
        <v>-1.3358542006108153E-3</v>
      </c>
      <c r="R181" s="11">
        <f t="shared" si="233"/>
        <v>-1.4433681738971163E-3</v>
      </c>
      <c r="S181" s="11">
        <f t="shared" si="233"/>
        <v>-1.0444294504105001E-3</v>
      </c>
      <c r="T181" s="11">
        <f t="shared" si="233"/>
        <v>-3.781672517708939E-4</v>
      </c>
      <c r="U181" s="11">
        <f t="shared" si="233"/>
        <v>6.9610611862824925E-5</v>
      </c>
      <c r="V181" s="11">
        <f t="shared" si="233"/>
        <v>2.0752319995129254E-4</v>
      </c>
      <c r="W181" s="12">
        <f t="shared" si="233"/>
        <v>1.9311130472811957E-4</v>
      </c>
      <c r="X181" s="5">
        <v>-0.4</v>
      </c>
      <c r="Y181" s="39">
        <f t="shared" si="226"/>
        <v>-3.1681876110600302</v>
      </c>
      <c r="Z181" s="43">
        <f t="shared" si="227"/>
        <v>6.2858076981053177</v>
      </c>
      <c r="AA181" s="44">
        <f t="shared" si="234"/>
        <v>6.3170666554944095</v>
      </c>
      <c r="AB181" s="44">
        <f t="shared" si="235"/>
        <v>5.8426754511358823</v>
      </c>
      <c r="AC181" s="44">
        <f t="shared" si="236"/>
        <v>-6.5776839174466595</v>
      </c>
      <c r="AD181" s="44">
        <f t="shared" si="237"/>
        <v>-7.0188791093884033</v>
      </c>
      <c r="AE181" s="44">
        <f t="shared" si="238"/>
        <v>-7.1593771249237568</v>
      </c>
      <c r="AF181" s="44">
        <f t="shared" si="239"/>
        <v>-7.1257590604407772</v>
      </c>
      <c r="AG181" s="44">
        <f t="shared" si="240"/>
        <v>-6.9948304616933878</v>
      </c>
      <c r="AH181" s="44">
        <f t="shared" si="241"/>
        <v>-6.8298228731683546</v>
      </c>
      <c r="AI181" s="44">
        <f t="shared" si="242"/>
        <v>-6.6891154887507351</v>
      </c>
      <c r="AJ181" s="44">
        <f t="shared" si="243"/>
        <v>-6.6321033701077008</v>
      </c>
      <c r="AK181" s="44">
        <f t="shared" si="244"/>
        <v>-6.6891154887507343</v>
      </c>
      <c r="AL181" s="44">
        <f t="shared" si="245"/>
        <v>-6.8298228731683537</v>
      </c>
      <c r="AM181" s="44">
        <f t="shared" si="246"/>
        <v>-6.9948304616933878</v>
      </c>
      <c r="AN181" s="44">
        <f t="shared" si="247"/>
        <v>-7.1257590604407781</v>
      </c>
      <c r="AO181" s="44">
        <f t="shared" si="248"/>
        <v>-7.1593771249237559</v>
      </c>
      <c r="AP181" s="44">
        <f t="shared" si="228"/>
        <v>-7.0188791093884042</v>
      </c>
      <c r="AQ181" s="44">
        <f t="shared" si="229"/>
        <v>-6.5776839174466621</v>
      </c>
      <c r="AR181" s="44">
        <f t="shared" si="230"/>
        <v>5.8426754511358885</v>
      </c>
      <c r="AS181" s="44">
        <f t="shared" si="231"/>
        <v>6.3170666554944095</v>
      </c>
      <c r="AT181" s="45">
        <f t="shared" si="232"/>
        <v>6.2858076981053168</v>
      </c>
    </row>
    <row r="182" spans="1:46" ht="23.25" customHeight="1" x14ac:dyDescent="0.3">
      <c r="A182" s="5">
        <v>-0.5</v>
      </c>
      <c r="B182" s="58">
        <f t="shared" si="223"/>
        <v>-3.8937052127481226E-4</v>
      </c>
      <c r="C182" s="10">
        <f t="shared" si="224"/>
        <v>9.9472773778887561E-5</v>
      </c>
      <c r="D182" s="11">
        <f t="shared" si="233"/>
        <v>8.541789476939131E-5</v>
      </c>
      <c r="E182" s="11">
        <f t="shared" si="233"/>
        <v>1.4761969103690404E-6</v>
      </c>
      <c r="F182" s="11">
        <f t="shared" si="233"/>
        <v>-1.8822918380036866E-4</v>
      </c>
      <c r="G182" s="11">
        <f t="shared" si="233"/>
        <v>-4.5094036282039763E-4</v>
      </c>
      <c r="H182" s="11">
        <f t="shared" si="233"/>
        <v>-6.6921029305401817E-4</v>
      </c>
      <c r="I182" s="11">
        <f t="shared" si="233"/>
        <v>-7.5185017596731047E-4</v>
      </c>
      <c r="J182" s="11">
        <f t="shared" si="233"/>
        <v>-7.1784477594945945E-4</v>
      </c>
      <c r="K182" s="11">
        <f t="shared" si="233"/>
        <v>-6.4100801153426507E-4</v>
      </c>
      <c r="L182" s="11">
        <f t="shared" si="233"/>
        <v>-5.7815089257539655E-4</v>
      </c>
      <c r="M182" s="11">
        <f t="shared" si="233"/>
        <v>-5.5504728628592132E-4</v>
      </c>
      <c r="N182" s="11">
        <f t="shared" si="233"/>
        <v>-5.781508925753959E-4</v>
      </c>
      <c r="O182" s="11">
        <f t="shared" si="233"/>
        <v>-6.4100801153426539E-4</v>
      </c>
      <c r="P182" s="11">
        <f t="shared" si="233"/>
        <v>-7.1784477594945967E-4</v>
      </c>
      <c r="Q182" s="11">
        <f t="shared" si="233"/>
        <v>-7.518501759673096E-4</v>
      </c>
      <c r="R182" s="11">
        <f t="shared" si="233"/>
        <v>-6.6921029305401774E-4</v>
      </c>
      <c r="S182" s="11">
        <f t="shared" si="233"/>
        <v>-4.5094036282039904E-4</v>
      </c>
      <c r="T182" s="11">
        <f t="shared" si="233"/>
        <v>-1.8822918380036953E-4</v>
      </c>
      <c r="U182" s="11">
        <f t="shared" si="233"/>
        <v>1.4761969103692597E-6</v>
      </c>
      <c r="V182" s="11">
        <f t="shared" si="233"/>
        <v>8.5417894769391784E-5</v>
      </c>
      <c r="W182" s="12">
        <f t="shared" si="233"/>
        <v>9.9472773778887683E-5</v>
      </c>
      <c r="X182" s="5">
        <v>-0.5</v>
      </c>
      <c r="Y182" s="39">
        <f t="shared" si="226"/>
        <v>-3.2694478854297557</v>
      </c>
      <c r="Z182" s="43">
        <f t="shared" si="227"/>
        <v>5.9977042283274642</v>
      </c>
      <c r="AA182" s="44">
        <f t="shared" si="234"/>
        <v>5.9315488634932478</v>
      </c>
      <c r="AB182" s="44">
        <f t="shared" si="235"/>
        <v>4.1691442920282658</v>
      </c>
      <c r="AC182" s="44">
        <f t="shared" si="236"/>
        <v>-6.2746869590533443</v>
      </c>
      <c r="AD182" s="44">
        <f t="shared" si="237"/>
        <v>-6.6541191099254213</v>
      </c>
      <c r="AE182" s="44">
        <f t="shared" si="238"/>
        <v>-6.8255626121800521</v>
      </c>
      <c r="AF182" s="44">
        <f t="shared" si="239"/>
        <v>-6.8761313057068403</v>
      </c>
      <c r="AG182" s="44">
        <f t="shared" si="240"/>
        <v>-6.8560305441912632</v>
      </c>
      <c r="AH182" s="44">
        <f t="shared" si="241"/>
        <v>-6.8068634575116089</v>
      </c>
      <c r="AI182" s="44">
        <f t="shared" si="242"/>
        <v>-6.7620412004628845</v>
      </c>
      <c r="AJ182" s="44">
        <f t="shared" si="243"/>
        <v>-6.7443299836600614</v>
      </c>
      <c r="AK182" s="44">
        <f t="shared" si="244"/>
        <v>-6.7620412004628854</v>
      </c>
      <c r="AL182" s="44">
        <f t="shared" si="245"/>
        <v>-6.8068634575116098</v>
      </c>
      <c r="AM182" s="44">
        <f t="shared" si="246"/>
        <v>-6.856030544191265</v>
      </c>
      <c r="AN182" s="44">
        <f t="shared" si="247"/>
        <v>-6.8761313057068394</v>
      </c>
      <c r="AO182" s="44">
        <f t="shared" si="248"/>
        <v>-6.8255626121800521</v>
      </c>
      <c r="AP182" s="44">
        <f t="shared" si="228"/>
        <v>-6.6541191099254222</v>
      </c>
      <c r="AQ182" s="44">
        <f t="shared" si="229"/>
        <v>-6.2746869590533461</v>
      </c>
      <c r="AR182" s="44">
        <f t="shared" si="230"/>
        <v>4.1691442920283306</v>
      </c>
      <c r="AS182" s="44">
        <f t="shared" si="231"/>
        <v>5.9315488634932505</v>
      </c>
      <c r="AT182" s="45">
        <f t="shared" si="232"/>
        <v>5.9977042283274633</v>
      </c>
    </row>
    <row r="183" spans="1:46" ht="23.25" customHeight="1" x14ac:dyDescent="0.3">
      <c r="A183" s="5">
        <v>-0.6</v>
      </c>
      <c r="B183" s="58">
        <f t="shared" si="223"/>
        <v>-2.3580664990130427E-4</v>
      </c>
      <c r="C183" s="10">
        <f t="shared" si="224"/>
        <v>5.2749833573840005E-5</v>
      </c>
      <c r="D183" s="11">
        <f t="shared" si="233"/>
        <v>3.7942441589204226E-5</v>
      </c>
      <c r="E183" s="11">
        <f t="shared" si="233"/>
        <v>-8.5946501877537067E-6</v>
      </c>
      <c r="F183" s="11">
        <f t="shared" si="233"/>
        <v>-9.6180502040549897E-5</v>
      </c>
      <c r="G183" s="11">
        <f t="shared" si="233"/>
        <v>-2.1357758075789781E-4</v>
      </c>
      <c r="H183" s="11">
        <f t="shared" si="233"/>
        <v>-3.2698625657714552E-4</v>
      </c>
      <c r="I183" s="11">
        <f t="shared" si="233"/>
        <v>-4.0366301887851937E-4</v>
      </c>
      <c r="J183" s="11">
        <f t="shared" si="233"/>
        <v>-4.3583100672804252E-4</v>
      </c>
      <c r="K183" s="11">
        <f t="shared" si="233"/>
        <v>-4.3815147668318973E-4</v>
      </c>
      <c r="L183" s="11">
        <f t="shared" si="233"/>
        <v>-4.3047493359301027E-4</v>
      </c>
      <c r="M183" s="11">
        <f t="shared" si="233"/>
        <v>-4.264053473612592E-4</v>
      </c>
      <c r="N183" s="11">
        <f t="shared" si="233"/>
        <v>-4.304749335930106E-4</v>
      </c>
      <c r="O183" s="11">
        <f t="shared" si="233"/>
        <v>-4.3815147668318984E-4</v>
      </c>
      <c r="P183" s="11">
        <f t="shared" si="233"/>
        <v>-4.3583100672804241E-4</v>
      </c>
      <c r="Q183" s="11">
        <f t="shared" si="233"/>
        <v>-4.0366301887851899E-4</v>
      </c>
      <c r="R183" s="11">
        <f t="shared" si="233"/>
        <v>-3.2698625657714568E-4</v>
      </c>
      <c r="S183" s="11">
        <f t="shared" si="233"/>
        <v>-2.1357758075789805E-4</v>
      </c>
      <c r="T183" s="11">
        <f t="shared" si="233"/>
        <v>-9.6180502040549653E-5</v>
      </c>
      <c r="U183" s="11">
        <f t="shared" si="233"/>
        <v>-8.594650187753766E-6</v>
      </c>
      <c r="V183" s="11">
        <f t="shared" si="233"/>
        <v>3.7942441589203772E-5</v>
      </c>
      <c r="W183" s="12">
        <f t="shared" si="233"/>
        <v>5.2749833573839951E-5</v>
      </c>
      <c r="X183" s="5">
        <v>-0.6</v>
      </c>
      <c r="Y183" s="39">
        <f t="shared" si="226"/>
        <v>-4.0281785329403874</v>
      </c>
      <c r="Z183" s="43">
        <f t="shared" si="227"/>
        <v>5.7222210937692193</v>
      </c>
      <c r="AA183" s="44">
        <f t="shared" si="234"/>
        <v>5.5791252742226618</v>
      </c>
      <c r="AB183" s="44">
        <f t="shared" si="235"/>
        <v>-4.9342282050928885</v>
      </c>
      <c r="AC183" s="44">
        <f t="shared" si="236"/>
        <v>-5.9830870396630482</v>
      </c>
      <c r="AD183" s="44">
        <f t="shared" si="237"/>
        <v>-6.3295556628502512</v>
      </c>
      <c r="AE183" s="44">
        <f t="shared" si="238"/>
        <v>-6.5145294993938014</v>
      </c>
      <c r="AF183" s="44">
        <f t="shared" si="239"/>
        <v>-6.6060189638451368</v>
      </c>
      <c r="AG183" s="44">
        <f t="shared" si="240"/>
        <v>-6.6393181244230082</v>
      </c>
      <c r="AH183" s="44">
        <f t="shared" si="241"/>
        <v>-6.6416242797158223</v>
      </c>
      <c r="AI183" s="44">
        <f t="shared" si="242"/>
        <v>-6.6339478677079535</v>
      </c>
      <c r="AJ183" s="44">
        <f t="shared" si="243"/>
        <v>-6.6298226423480795</v>
      </c>
      <c r="AK183" s="44">
        <f t="shared" si="244"/>
        <v>-6.6339478677079535</v>
      </c>
      <c r="AL183" s="44">
        <f t="shared" si="245"/>
        <v>-6.6416242797158223</v>
      </c>
      <c r="AM183" s="44">
        <f t="shared" si="246"/>
        <v>-6.6393181244230082</v>
      </c>
      <c r="AN183" s="44">
        <f t="shared" si="247"/>
        <v>-6.6060189638451359</v>
      </c>
      <c r="AO183" s="44">
        <f t="shared" si="248"/>
        <v>-6.5145294993938023</v>
      </c>
      <c r="AP183" s="44">
        <f t="shared" si="228"/>
        <v>-6.3295556628502521</v>
      </c>
      <c r="AQ183" s="44">
        <f t="shared" si="229"/>
        <v>-5.9830870396630473</v>
      </c>
      <c r="AR183" s="44">
        <f t="shared" si="230"/>
        <v>-4.9342282050928921</v>
      </c>
      <c r="AS183" s="44">
        <f t="shared" si="231"/>
        <v>5.5791252742226565</v>
      </c>
      <c r="AT183" s="45">
        <f t="shared" si="232"/>
        <v>5.7222210937692202</v>
      </c>
    </row>
    <row r="184" spans="1:46" ht="23.25" customHeight="1" x14ac:dyDescent="0.3">
      <c r="A184" s="5">
        <v>-0.7</v>
      </c>
      <c r="B184" s="58">
        <f t="shared" si="223"/>
        <v>-1.3562831634491944E-4</v>
      </c>
      <c r="C184" s="10">
        <f t="shared" si="224"/>
        <v>2.9267496736693976E-5</v>
      </c>
      <c r="D184" s="11">
        <f t="shared" si="233"/>
        <v>1.8530892075208781E-5</v>
      </c>
      <c r="E184" s="11">
        <f t="shared" si="233"/>
        <v>-7.1031236594719102E-6</v>
      </c>
      <c r="F184" s="11">
        <f t="shared" si="233"/>
        <v>-5.0360907547466945E-5</v>
      </c>
      <c r="G184" s="11">
        <f t="shared" si="233"/>
        <v>-1.0715208950547273E-4</v>
      </c>
      <c r="H184" s="11">
        <f t="shared" si="233"/>
        <v>-1.6631999034678004E-4</v>
      </c>
      <c r="I184" s="11">
        <f t="shared" si="233"/>
        <v>-2.1554820764458019E-4</v>
      </c>
      <c r="J184" s="11">
        <f t="shared" si="233"/>
        <v>-2.4840733181477685E-4</v>
      </c>
      <c r="K184" s="11">
        <f t="shared" si="233"/>
        <v>-2.6599878019108734E-4</v>
      </c>
      <c r="L184" s="11">
        <f t="shared" si="233"/>
        <v>-2.73382918506907E-4</v>
      </c>
      <c r="M184" s="11">
        <f t="shared" si="233"/>
        <v>-2.7524472243402743E-4</v>
      </c>
      <c r="N184" s="11">
        <f t="shared" si="233"/>
        <v>-2.73382918506907E-4</v>
      </c>
      <c r="O184" s="11">
        <f t="shared" si="233"/>
        <v>-2.6599878019108739E-4</v>
      </c>
      <c r="P184" s="11">
        <f t="shared" si="233"/>
        <v>-2.4840733181477663E-4</v>
      </c>
      <c r="Q184" s="11">
        <f t="shared" si="233"/>
        <v>-2.1554820764458033E-4</v>
      </c>
      <c r="R184" s="11">
        <f t="shared" si="233"/>
        <v>-1.6631999034678028E-4</v>
      </c>
      <c r="S184" s="11">
        <f t="shared" si="233"/>
        <v>-1.0715208950547289E-4</v>
      </c>
      <c r="T184" s="11">
        <f t="shared" si="233"/>
        <v>-5.036090754746702E-5</v>
      </c>
      <c r="U184" s="11">
        <f t="shared" si="233"/>
        <v>-7.1031236594720415E-6</v>
      </c>
      <c r="V184" s="11">
        <f t="shared" si="233"/>
        <v>1.8530892075208734E-5</v>
      </c>
      <c r="W184" s="12">
        <f t="shared" si="233"/>
        <v>2.9267496736694129E-5</v>
      </c>
      <c r="X184" s="5">
        <v>-0.7</v>
      </c>
      <c r="Y184" s="39">
        <f t="shared" si="226"/>
        <v>-3.8933738533568762</v>
      </c>
      <c r="Z184" s="43">
        <f t="shared" si="227"/>
        <v>5.4663855786028517</v>
      </c>
      <c r="AA184" s="44">
        <f t="shared" si="234"/>
        <v>5.2678963267131342</v>
      </c>
      <c r="AB184" s="44">
        <f t="shared" si="235"/>
        <v>-4.8514493754433916</v>
      </c>
      <c r="AC184" s="44">
        <f t="shared" si="236"/>
        <v>-5.7020935478715993</v>
      </c>
      <c r="AD184" s="44">
        <f t="shared" si="237"/>
        <v>-6.0300006443638363</v>
      </c>
      <c r="AE184" s="44">
        <f t="shared" si="238"/>
        <v>-6.2209444511169414</v>
      </c>
      <c r="AF184" s="44">
        <f t="shared" si="239"/>
        <v>-6.3335444159010885</v>
      </c>
      <c r="AG184" s="44">
        <f t="shared" si="240"/>
        <v>-6.3951644100218878</v>
      </c>
      <c r="AH184" s="44">
        <f t="shared" si="241"/>
        <v>-6.4248796450615391</v>
      </c>
      <c r="AI184" s="44">
        <f t="shared" si="242"/>
        <v>-6.436771375520955</v>
      </c>
      <c r="AJ184" s="44">
        <f t="shared" si="243"/>
        <v>-6.4397190005238869</v>
      </c>
      <c r="AK184" s="44">
        <f t="shared" si="244"/>
        <v>-6.436771375520955</v>
      </c>
      <c r="AL184" s="44">
        <f t="shared" si="245"/>
        <v>-6.4248796450615391</v>
      </c>
      <c r="AM184" s="44">
        <f t="shared" si="246"/>
        <v>-6.3951644100218878</v>
      </c>
      <c r="AN184" s="44">
        <f t="shared" si="247"/>
        <v>-6.3335444159010894</v>
      </c>
      <c r="AO184" s="44">
        <f t="shared" si="248"/>
        <v>-6.2209444511169423</v>
      </c>
      <c r="AP184" s="44">
        <f t="shared" si="228"/>
        <v>-6.0300006443638372</v>
      </c>
      <c r="AQ184" s="44">
        <f t="shared" si="229"/>
        <v>-5.7020935478715993</v>
      </c>
      <c r="AR184" s="44">
        <f t="shared" si="230"/>
        <v>-4.8514493754434005</v>
      </c>
      <c r="AS184" s="44">
        <f t="shared" si="231"/>
        <v>5.2678963267131333</v>
      </c>
      <c r="AT184" s="45">
        <f t="shared" si="232"/>
        <v>5.4663855786028543</v>
      </c>
    </row>
    <row r="185" spans="1:46" ht="23.25" customHeight="1" x14ac:dyDescent="0.3">
      <c r="A185" s="5">
        <v>-0.79999999999999993</v>
      </c>
      <c r="B185" s="58">
        <f t="shared" si="223"/>
        <v>-7.6102433386071819E-5</v>
      </c>
      <c r="C185" s="10">
        <f t="shared" si="224"/>
        <v>1.7096722402449723E-5</v>
      </c>
      <c r="D185" s="11">
        <f t="shared" si="233"/>
        <v>1.0049428736546179E-5</v>
      </c>
      <c r="E185" s="11">
        <f t="shared" si="233"/>
        <v>-4.2887674945186056E-6</v>
      </c>
      <c r="F185" s="11">
        <f t="shared" si="233"/>
        <v>-2.6781848383216228E-5</v>
      </c>
      <c r="G185" s="11">
        <f t="shared" si="233"/>
        <v>-5.5796872394541616E-5</v>
      </c>
      <c r="H185" s="11">
        <f t="shared" si="233"/>
        <v>-8.7182083573428864E-5</v>
      </c>
      <c r="I185" s="11">
        <f t="shared" si="233"/>
        <v>-1.1594696800803673E-4</v>
      </c>
      <c r="J185" s="11">
        <f t="shared" si="233"/>
        <v>-1.3848218546743223E-4</v>
      </c>
      <c r="K185" s="11">
        <f t="shared" si="233"/>
        <v>-1.5359256623683786E-4</v>
      </c>
      <c r="L185" s="11">
        <f t="shared" si="233"/>
        <v>-1.618991355448462E-4</v>
      </c>
      <c r="M185" s="11">
        <f t="shared" si="233"/>
        <v>-1.6450254917978308E-4</v>
      </c>
      <c r="N185" s="11">
        <f t="shared" si="233"/>
        <v>-1.618991355448462E-4</v>
      </c>
      <c r="O185" s="11">
        <f t="shared" si="233"/>
        <v>-1.5359256623683794E-4</v>
      </c>
      <c r="P185" s="11">
        <f t="shared" si="233"/>
        <v>-1.3848218546743229E-4</v>
      </c>
      <c r="Q185" s="11">
        <f t="shared" si="233"/>
        <v>-1.1594696800803682E-4</v>
      </c>
      <c r="R185" s="11">
        <f t="shared" si="233"/>
        <v>-8.7182083573428986E-5</v>
      </c>
      <c r="S185" s="11">
        <f t="shared" si="233"/>
        <v>-5.5796872394541697E-5</v>
      </c>
      <c r="T185" s="11">
        <f t="shared" si="233"/>
        <v>-2.6781848383216218E-5</v>
      </c>
      <c r="U185" s="11">
        <f t="shared" si="233"/>
        <v>-4.2887674945185709E-6</v>
      </c>
      <c r="V185" s="11">
        <f t="shared" si="233"/>
        <v>1.0049428736546114E-5</v>
      </c>
      <c r="W185" s="12">
        <f t="shared" si="233"/>
        <v>1.7096722402449723E-5</v>
      </c>
      <c r="X185" s="5">
        <v>-0.79999999999999993</v>
      </c>
      <c r="Y185" s="39">
        <f t="shared" si="226"/>
        <v>-3.735381929768486</v>
      </c>
      <c r="Z185" s="43">
        <f t="shared" si="227"/>
        <v>5.2329128601602983</v>
      </c>
      <c r="AA185" s="44">
        <f t="shared" si="234"/>
        <v>5.0021413748294288</v>
      </c>
      <c r="AB185" s="44">
        <f t="shared" si="235"/>
        <v>-4.6323325026194375</v>
      </c>
      <c r="AC185" s="44">
        <f t="shared" si="236"/>
        <v>-5.4278405470945659</v>
      </c>
      <c r="AD185" s="44">
        <f t="shared" si="237"/>
        <v>-5.7466098559293322</v>
      </c>
      <c r="AE185" s="44">
        <f t="shared" si="238"/>
        <v>-5.9404272440534216</v>
      </c>
      <c r="AF185" s="44">
        <f t="shared" si="239"/>
        <v>-6.0642593964013844</v>
      </c>
      <c r="AG185" s="44">
        <f t="shared" si="240"/>
        <v>-6.1413939087737264</v>
      </c>
      <c r="AH185" s="44">
        <f t="shared" si="241"/>
        <v>-6.1863701966821676</v>
      </c>
      <c r="AI185" s="44">
        <f t="shared" si="242"/>
        <v>-6.2092445298583439</v>
      </c>
      <c r="AJ185" s="44">
        <f t="shared" si="243"/>
        <v>-6.2161726322928939</v>
      </c>
      <c r="AK185" s="44">
        <f t="shared" si="244"/>
        <v>-6.2092445298583439</v>
      </c>
      <c r="AL185" s="44">
        <f t="shared" si="245"/>
        <v>-6.1863701966821676</v>
      </c>
      <c r="AM185" s="44">
        <f t="shared" si="246"/>
        <v>-6.1413939087737264</v>
      </c>
      <c r="AN185" s="44">
        <f t="shared" si="247"/>
        <v>-6.0642593964013853</v>
      </c>
      <c r="AO185" s="44">
        <f t="shared" si="248"/>
        <v>-5.9404272440534225</v>
      </c>
      <c r="AP185" s="44">
        <f t="shared" si="228"/>
        <v>-5.746609855929333</v>
      </c>
      <c r="AQ185" s="44">
        <f t="shared" si="229"/>
        <v>-5.4278405470945659</v>
      </c>
      <c r="AR185" s="44">
        <f t="shared" si="230"/>
        <v>-4.632332502619434</v>
      </c>
      <c r="AS185" s="44">
        <f t="shared" si="231"/>
        <v>5.0021413748294261</v>
      </c>
      <c r="AT185" s="45">
        <f t="shared" si="232"/>
        <v>5.2329128601602983</v>
      </c>
    </row>
    <row r="186" spans="1:46" ht="23.25" customHeight="1" x14ac:dyDescent="0.3">
      <c r="A186" s="5">
        <v>-0.89999999999999991</v>
      </c>
      <c r="B186" s="58">
        <f t="shared" si="223"/>
        <v>-4.2255824256400155E-5</v>
      </c>
      <c r="C186" s="10">
        <f t="shared" si="224"/>
        <v>1.0518551184508759E-5</v>
      </c>
      <c r="D186" s="11">
        <f t="shared" si="233"/>
        <v>6.042926644644608E-6</v>
      </c>
      <c r="E186" s="11">
        <f t="shared" si="233"/>
        <v>-2.143228561519857E-6</v>
      </c>
      <c r="F186" s="11">
        <f t="shared" si="233"/>
        <v>-1.4317708166966322E-5</v>
      </c>
      <c r="G186" s="11">
        <f t="shared" si="233"/>
        <v>-2.9756144417933007E-5</v>
      </c>
      <c r="H186" s="11">
        <f t="shared" si="233"/>
        <v>-4.6735183425754897E-5</v>
      </c>
      <c r="I186" s="11">
        <f t="shared" si="233"/>
        <v>-6.306476392764455E-5</v>
      </c>
      <c r="J186" s="11">
        <f t="shared" si="233"/>
        <v>-7.6842727468450029E-5</v>
      </c>
      <c r="K186" s="11">
        <f t="shared" si="233"/>
        <v>-8.6937339457688722E-5</v>
      </c>
      <c r="L186" s="11">
        <f t="shared" si="233"/>
        <v>-9.2969699370732764E-5</v>
      </c>
      <c r="M186" s="11">
        <f t="shared" si="233"/>
        <v>-9.4961675449329309E-5</v>
      </c>
      <c r="N186" s="11">
        <f t="shared" si="233"/>
        <v>-9.2969699370732764E-5</v>
      </c>
      <c r="O186" s="11">
        <f t="shared" si="233"/>
        <v>-8.6937339457688763E-5</v>
      </c>
      <c r="P186" s="11">
        <f t="shared" si="233"/>
        <v>-7.6842727468450056E-5</v>
      </c>
      <c r="Q186" s="11">
        <f t="shared" si="233"/>
        <v>-6.3064763927644604E-5</v>
      </c>
      <c r="R186" s="11">
        <f t="shared" si="233"/>
        <v>-4.673518342575491E-5</v>
      </c>
      <c r="S186" s="11">
        <f t="shared" si="233"/>
        <v>-2.9756144417933037E-5</v>
      </c>
      <c r="T186" s="11">
        <f t="shared" si="233"/>
        <v>-1.4317708166966342E-5</v>
      </c>
      <c r="U186" s="11">
        <f t="shared" si="233"/>
        <v>-2.1432285615199006E-6</v>
      </c>
      <c r="V186" s="11">
        <f t="shared" si="233"/>
        <v>6.0429266446445741E-6</v>
      </c>
      <c r="W186" s="12">
        <f t="shared" si="233"/>
        <v>1.0518551184508735E-5</v>
      </c>
      <c r="X186" s="5">
        <v>-0.89999999999999991</v>
      </c>
      <c r="Y186" s="39">
        <f t="shared" si="226"/>
        <v>-3.5627305579672757</v>
      </c>
      <c r="Z186" s="43">
        <f t="shared" si="227"/>
        <v>5.0219559246176511</v>
      </c>
      <c r="AA186" s="44">
        <f t="shared" si="234"/>
        <v>4.7812473223604162</v>
      </c>
      <c r="AB186" s="44">
        <f t="shared" si="235"/>
        <v>-4.3310684882204482</v>
      </c>
      <c r="AC186" s="44">
        <f t="shared" si="236"/>
        <v>-5.1558735060935614</v>
      </c>
      <c r="AD186" s="44">
        <f t="shared" si="237"/>
        <v>-5.4735766578384411</v>
      </c>
      <c r="AE186" s="44">
        <f t="shared" si="238"/>
        <v>-5.6696439515434847</v>
      </c>
      <c r="AF186" s="44">
        <f t="shared" si="239"/>
        <v>-5.7997867743621212</v>
      </c>
      <c r="AG186" s="44">
        <f t="shared" si="240"/>
        <v>-5.8856027713832439</v>
      </c>
      <c r="AH186" s="44">
        <f t="shared" si="241"/>
        <v>-5.9392063453495876</v>
      </c>
      <c r="AI186" s="44">
        <f t="shared" si="242"/>
        <v>-5.9683414266151473</v>
      </c>
      <c r="AJ186" s="44">
        <f t="shared" si="243"/>
        <v>-5.9775483684568487</v>
      </c>
      <c r="AK186" s="44">
        <f t="shared" si="244"/>
        <v>-5.9683414266151473</v>
      </c>
      <c r="AL186" s="44">
        <f t="shared" si="245"/>
        <v>-5.9392063453495885</v>
      </c>
      <c r="AM186" s="44">
        <f t="shared" si="246"/>
        <v>-5.8856027713832439</v>
      </c>
      <c r="AN186" s="44">
        <f t="shared" si="247"/>
        <v>-5.7997867743621221</v>
      </c>
      <c r="AO186" s="44">
        <f t="shared" si="248"/>
        <v>-5.6696439515434847</v>
      </c>
      <c r="AP186" s="44">
        <f t="shared" si="228"/>
        <v>-5.4735766578384419</v>
      </c>
      <c r="AQ186" s="44">
        <f t="shared" si="229"/>
        <v>-5.1558735060935623</v>
      </c>
      <c r="AR186" s="44">
        <f t="shared" si="230"/>
        <v>-4.3310684882204571</v>
      </c>
      <c r="AS186" s="44">
        <f t="shared" si="231"/>
        <v>4.7812473223604144</v>
      </c>
      <c r="AT186" s="45">
        <f t="shared" si="232"/>
        <v>5.0219559246176502</v>
      </c>
    </row>
    <row r="187" spans="1:46" ht="23.25" customHeight="1" thickBot="1" x14ac:dyDescent="0.35">
      <c r="A187" s="5">
        <v>-0.99999999999999989</v>
      </c>
      <c r="B187" s="58">
        <f t="shared" si="223"/>
        <v>-2.3371835607098076E-5</v>
      </c>
      <c r="C187" s="13">
        <f t="shared" si="224"/>
        <v>6.7932416211098709E-6</v>
      </c>
      <c r="D187" s="14">
        <f t="shared" si="233"/>
        <v>3.9755525273335658E-6</v>
      </c>
      <c r="E187" s="14">
        <f t="shared" si="233"/>
        <v>-7.963992310656787E-7</v>
      </c>
      <c r="F187" s="14">
        <f t="shared" si="233"/>
        <v>-7.6025905733042587E-6</v>
      </c>
      <c r="G187" s="14">
        <f t="shared" si="233"/>
        <v>-1.6086939162037145E-5</v>
      </c>
      <c r="H187" s="14">
        <f t="shared" si="233"/>
        <v>-2.5460963772066718E-5</v>
      </c>
      <c r="I187" s="14">
        <f t="shared" si="233"/>
        <v>-3.4689712665863605E-5</v>
      </c>
      <c r="J187" s="14">
        <f t="shared" si="233"/>
        <v>-4.2769913241159402E-5</v>
      </c>
      <c r="K187" s="14">
        <f t="shared" si="233"/>
        <v>-4.8947498323494473E-5</v>
      </c>
      <c r="L187" s="14">
        <f t="shared" si="233"/>
        <v>-5.2781178204141956E-5</v>
      </c>
      <c r="M187" s="14">
        <f t="shared" si="233"/>
        <v>-5.4075745699679963E-5</v>
      </c>
      <c r="N187" s="14">
        <f t="shared" si="233"/>
        <v>-5.2781178204141956E-5</v>
      </c>
      <c r="O187" s="14">
        <f t="shared" si="233"/>
        <v>-4.8947498323494493E-5</v>
      </c>
      <c r="P187" s="14">
        <f t="shared" si="233"/>
        <v>-4.2769913241159422E-5</v>
      </c>
      <c r="Q187" s="14">
        <f t="shared" si="233"/>
        <v>-3.4689712665863618E-5</v>
      </c>
      <c r="R187" s="14">
        <f t="shared" si="233"/>
        <v>-2.5460963772066748E-5</v>
      </c>
      <c r="S187" s="14">
        <f t="shared" si="233"/>
        <v>-1.6086939162037179E-5</v>
      </c>
      <c r="T187" s="14">
        <f t="shared" si="233"/>
        <v>-7.6025905733042638E-6</v>
      </c>
      <c r="U187" s="14">
        <f t="shared" si="233"/>
        <v>-7.9639923106568547E-7</v>
      </c>
      <c r="V187" s="14">
        <f t="shared" si="233"/>
        <v>3.9755525273335658E-6</v>
      </c>
      <c r="W187" s="15">
        <f t="shared" si="233"/>
        <v>6.7932416211098684E-6</v>
      </c>
      <c r="X187" s="5">
        <v>-0.99999999999999989</v>
      </c>
      <c r="Y187" s="39">
        <f t="shared" si="226"/>
        <v>-3.3726681949050268</v>
      </c>
      <c r="Z187" s="46">
        <f t="shared" si="227"/>
        <v>4.8320770617935169</v>
      </c>
      <c r="AA187" s="47">
        <f t="shared" si="234"/>
        <v>4.5993974959852819</v>
      </c>
      <c r="AB187" s="47">
        <f t="shared" si="235"/>
        <v>-3.9011308320383282</v>
      </c>
      <c r="AC187" s="47">
        <f t="shared" si="236"/>
        <v>-4.880961602805244</v>
      </c>
      <c r="AD187" s="47">
        <f t="shared" si="237"/>
        <v>-5.2064734193947606</v>
      </c>
      <c r="AE187" s="47">
        <f t="shared" si="238"/>
        <v>-5.4058748389471889</v>
      </c>
      <c r="AF187" s="47">
        <f t="shared" si="239"/>
        <v>-5.5402007026051994</v>
      </c>
      <c r="AG187" s="47">
        <f t="shared" si="240"/>
        <v>-5.6311383692906212</v>
      </c>
      <c r="AH187" s="47">
        <f t="shared" si="241"/>
        <v>-5.6897305001827592</v>
      </c>
      <c r="AI187" s="47">
        <f t="shared" si="242"/>
        <v>-5.7224790805002925</v>
      </c>
      <c r="AJ187" s="47">
        <f t="shared" si="243"/>
        <v>-5.7330025170343504</v>
      </c>
      <c r="AK187" s="47">
        <f t="shared" si="244"/>
        <v>-5.7224790805002925</v>
      </c>
      <c r="AL187" s="47">
        <f t="shared" si="245"/>
        <v>-5.6897305001827592</v>
      </c>
      <c r="AM187" s="47">
        <f t="shared" si="246"/>
        <v>-5.6311383692906212</v>
      </c>
      <c r="AN187" s="47">
        <f t="shared" si="247"/>
        <v>-5.5402007026051994</v>
      </c>
      <c r="AO187" s="47">
        <f t="shared" si="248"/>
        <v>-5.4058748389471898</v>
      </c>
      <c r="AP187" s="47">
        <f t="shared" si="228"/>
        <v>-5.2064734193947615</v>
      </c>
      <c r="AQ187" s="47">
        <f t="shared" si="229"/>
        <v>-4.880961602805244</v>
      </c>
      <c r="AR187" s="47">
        <f t="shared" si="230"/>
        <v>-3.9011308320383318</v>
      </c>
      <c r="AS187" s="47">
        <f t="shared" si="231"/>
        <v>4.5993974959852819</v>
      </c>
      <c r="AT187" s="48">
        <f t="shared" si="232"/>
        <v>4.832077061793516</v>
      </c>
    </row>
  </sheetData>
  <mergeCells count="54">
    <mergeCell ref="AU1:AU5"/>
    <mergeCell ref="AN1:AN5"/>
    <mergeCell ref="AO5:AQ5"/>
    <mergeCell ref="AR5:AT5"/>
    <mergeCell ref="A111:AT111"/>
    <mergeCell ref="AR2:AT2"/>
    <mergeCell ref="AO4:AQ4"/>
    <mergeCell ref="AR1:AT1"/>
    <mergeCell ref="AO2:AQ2"/>
    <mergeCell ref="AR3:AT3"/>
    <mergeCell ref="AO1:AQ1"/>
    <mergeCell ref="AR4:AT4"/>
    <mergeCell ref="AH3:AM3"/>
    <mergeCell ref="Z4:AE4"/>
    <mergeCell ref="AO3:AQ3"/>
    <mergeCell ref="L3:O3"/>
    <mergeCell ref="B112:W112"/>
    <mergeCell ref="Y112:AT112"/>
    <mergeCell ref="A7:AT7"/>
    <mergeCell ref="B8:W8"/>
    <mergeCell ref="Y8:AT8"/>
    <mergeCell ref="A85:AT85"/>
    <mergeCell ref="B86:W86"/>
    <mergeCell ref="Y86:AT86"/>
    <mergeCell ref="A33:AT33"/>
    <mergeCell ref="B34:W34"/>
    <mergeCell ref="Y34:AT34"/>
    <mergeCell ref="A59:AT59"/>
    <mergeCell ref="B60:W60"/>
    <mergeCell ref="A137:AT137"/>
    <mergeCell ref="B138:W138"/>
    <mergeCell ref="Y138:AT138"/>
    <mergeCell ref="A163:AT163"/>
    <mergeCell ref="B164:W164"/>
    <mergeCell ref="Y164:AT164"/>
    <mergeCell ref="D1:I1"/>
    <mergeCell ref="AH1:AM1"/>
    <mergeCell ref="Z1:AE1"/>
    <mergeCell ref="D2:I2"/>
    <mergeCell ref="AH2:AM2"/>
    <mergeCell ref="Z2:AE2"/>
    <mergeCell ref="L1:O1"/>
    <mergeCell ref="R1:U1"/>
    <mergeCell ref="L2:O2"/>
    <mergeCell ref="R2:U2"/>
    <mergeCell ref="P1:Q1"/>
    <mergeCell ref="P2:Q2"/>
    <mergeCell ref="AF1:AG2"/>
    <mergeCell ref="D3:I3"/>
    <mergeCell ref="R3:U3"/>
    <mergeCell ref="AF3:AG4"/>
    <mergeCell ref="AH4:AM4"/>
    <mergeCell ref="Y60:AT60"/>
    <mergeCell ref="Z3:AE3"/>
  </mergeCells>
  <conditionalFormatting sqref="C62:W62">
    <cfRule type="colorScale" priority="1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63:W83">
    <cfRule type="colorScale" priority="10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9:W109">
    <cfRule type="colorScale" priority="10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7:W57">
    <cfRule type="colorScale" priority="103">
      <colorScale>
        <cfvo type="min"/>
        <cfvo type="max"/>
        <color rgb="FFFFEB84"/>
        <color rgb="FF63BE7B"/>
      </colorScale>
    </cfRule>
  </conditionalFormatting>
  <conditionalFormatting sqref="C11:W31">
    <cfRule type="colorScale" priority="102">
      <colorScale>
        <cfvo type="min"/>
        <cfvo type="max"/>
        <color rgb="FFFFEB84"/>
        <color rgb="FF63BE7B"/>
      </colorScale>
    </cfRule>
  </conditionalFormatting>
  <conditionalFormatting sqref="Z36:AT36">
    <cfRule type="colorScale" priority="85">
      <colorScale>
        <cfvo type="min"/>
        <cfvo type="max"/>
        <color rgb="FFFFEB84"/>
        <color rgb="FF63BE7B"/>
      </colorScale>
    </cfRule>
  </conditionalFormatting>
  <conditionalFormatting sqref="Z63:AT83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89:AT109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37:AT57">
    <cfRule type="colorScale" priority="65">
      <colorScale>
        <cfvo type="min"/>
        <cfvo type="max"/>
        <color rgb="FFFFEB84"/>
        <color rgb="FF63BE7B"/>
      </colorScale>
    </cfRule>
  </conditionalFormatting>
  <conditionalFormatting sqref="Y37:Y57">
    <cfRule type="colorScale" priority="62">
      <colorScale>
        <cfvo type="min"/>
        <cfvo type="max"/>
        <color rgb="FFFFEB84"/>
        <color rgb="FF63BE7B"/>
      </colorScale>
    </cfRule>
  </conditionalFormatting>
  <conditionalFormatting sqref="Z10:AT10">
    <cfRule type="colorScale" priority="61">
      <colorScale>
        <cfvo type="min"/>
        <cfvo type="max"/>
        <color rgb="FFFFEB84"/>
        <color rgb="FF63BE7B"/>
      </colorScale>
    </cfRule>
  </conditionalFormatting>
  <conditionalFormatting sqref="C10:W10">
    <cfRule type="colorScale" priority="60">
      <colorScale>
        <cfvo type="min"/>
        <cfvo type="max"/>
        <color rgb="FFFFEB84"/>
        <color rgb="FF63BE7B"/>
      </colorScale>
    </cfRule>
  </conditionalFormatting>
  <conditionalFormatting sqref="Y11:Y31">
    <cfRule type="colorScale" priority="58">
      <colorScale>
        <cfvo type="min"/>
        <cfvo type="max"/>
        <color rgb="FFFFEB84"/>
        <color rgb="FF63BE7B"/>
      </colorScale>
    </cfRule>
  </conditionalFormatting>
  <conditionalFormatting sqref="Z62:AT62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7">
      <colorScale>
        <cfvo type="min"/>
        <cfvo type="max"/>
        <color rgb="FFFFEB84"/>
        <color rgb="FF63BE7B"/>
      </colorScale>
    </cfRule>
  </conditionalFormatting>
  <conditionalFormatting sqref="Y63:Y8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5">
      <colorScale>
        <cfvo type="min"/>
        <cfvo type="max"/>
        <color rgb="FFFFEB84"/>
        <color rgb="FF63BE7B"/>
      </colorScale>
    </cfRule>
  </conditionalFormatting>
  <conditionalFormatting sqref="Y89:Y109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49">
      <colorScale>
        <cfvo type="min"/>
        <cfvo type="max"/>
        <color rgb="FFFFEB84"/>
        <color rgb="FF63BE7B"/>
      </colorScale>
    </cfRule>
  </conditionalFormatting>
  <conditionalFormatting sqref="Z88:AT8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47">
      <colorScale>
        <cfvo type="min"/>
        <cfvo type="max"/>
        <color rgb="FFFFEB84"/>
        <color rgb="FF63BE7B"/>
      </colorScale>
    </cfRule>
  </conditionalFormatting>
  <conditionalFormatting sqref="Z11:AT31">
    <cfRule type="colorScale" priority="45">
      <colorScale>
        <cfvo type="min"/>
        <cfvo type="max"/>
        <color rgb="FFFFEB84"/>
        <color rgb="FF63BE7B"/>
      </colorScale>
    </cfRule>
  </conditionalFormatting>
  <conditionalFormatting sqref="B63:B83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89:B109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7:B57">
    <cfRule type="colorScale" priority="42">
      <colorScale>
        <cfvo type="min"/>
        <cfvo type="max"/>
        <color rgb="FFFFEB84"/>
        <color rgb="FF63BE7B"/>
      </colorScale>
    </cfRule>
  </conditionalFormatting>
  <conditionalFormatting sqref="B11:B31">
    <cfRule type="colorScale" priority="41">
      <colorScale>
        <cfvo type="min"/>
        <cfvo type="max"/>
        <color rgb="FFFFEB84"/>
        <color rgb="FF63BE7B"/>
      </colorScale>
    </cfRule>
  </conditionalFormatting>
  <conditionalFormatting sqref="Z2:AE2">
    <cfRule type="dataBar" priority="40">
      <dataBar>
        <cfvo type="num" val="0"/>
        <cfvo type="num" val="360"/>
        <color rgb="FF92D050"/>
      </dataBar>
      <extLst>
        <ext xmlns:x14="http://schemas.microsoft.com/office/spreadsheetml/2009/9/main" uri="{B025F937-C7B1-47D3-B67F-A62EFF666E3E}">
          <x14:id>{6CCE0868-3418-4A06-95F0-04E6372F5900}</x14:id>
        </ext>
      </extLst>
    </cfRule>
  </conditionalFormatting>
  <conditionalFormatting sqref="L2">
    <cfRule type="dataBar" priority="39">
      <dataBar>
        <cfvo type="num" val="0"/>
        <cfvo type="num" val="10000"/>
        <color rgb="FF92D050"/>
      </dataBar>
      <extLst>
        <ext xmlns:x14="http://schemas.microsoft.com/office/spreadsheetml/2009/9/main" uri="{B025F937-C7B1-47D3-B67F-A62EFF666E3E}">
          <x14:id>{D3CFDED3-70E4-4AE7-BCF6-16BC2A3CFD76}</x14:id>
        </ext>
      </extLst>
    </cfRule>
  </conditionalFormatting>
  <conditionalFormatting sqref="R2">
    <cfRule type="dataBar" priority="38">
      <dataBar>
        <cfvo type="num" val="0"/>
        <cfvo type="num" val="10000"/>
        <color rgb="FF92D050"/>
      </dataBar>
      <extLst>
        <ext xmlns:x14="http://schemas.microsoft.com/office/spreadsheetml/2009/9/main" uri="{B025F937-C7B1-47D3-B67F-A62EFF666E3E}">
          <x14:id>{A3BDDC7D-3781-4A38-8996-002A5F557DCC}</x14:id>
        </ext>
      </extLst>
    </cfRule>
  </conditionalFormatting>
  <conditionalFormatting sqref="C36:W36">
    <cfRule type="colorScale" priority="37">
      <colorScale>
        <cfvo type="min"/>
        <cfvo type="max"/>
        <color rgb="FFFFEB84"/>
        <color rgb="FF63BE7B"/>
      </colorScale>
    </cfRule>
  </conditionalFormatting>
  <conditionalFormatting sqref="C88:W8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R1:U1">
    <cfRule type="dataBar" priority="33">
      <dataBar>
        <cfvo type="num" val="0"/>
        <cfvo type="num" val="10"/>
        <color rgb="FFFF555A"/>
      </dataBar>
      <extLst>
        <ext xmlns:x14="http://schemas.microsoft.com/office/spreadsheetml/2009/9/main" uri="{B025F937-C7B1-47D3-B67F-A62EFF666E3E}">
          <x14:id>{B2ED6B2A-7D11-40D2-A9B3-A3ED5FE7AE74}</x14:id>
        </ext>
      </extLst>
    </cfRule>
  </conditionalFormatting>
  <conditionalFormatting sqref="L1:O1">
    <cfRule type="dataBar" priority="32">
      <dataBar>
        <cfvo type="num" val="0"/>
        <cfvo type="num" val="10"/>
        <color rgb="FFFF555A"/>
      </dataBar>
      <extLst>
        <ext xmlns:x14="http://schemas.microsoft.com/office/spreadsheetml/2009/9/main" uri="{B025F937-C7B1-47D3-B67F-A62EFF666E3E}">
          <x14:id>{316DC376-1EBC-4F51-8CEA-09D2C5444857}</x14:id>
        </ext>
      </extLst>
    </cfRule>
  </conditionalFormatting>
  <conditionalFormatting sqref="AF1:AG2">
    <cfRule type="colorScale" priority="30">
      <colorScale>
        <cfvo type="num" val="-1"/>
        <cfvo type="num" val="-0.5"/>
        <cfvo type="num" val="1"/>
        <color rgb="FFFF0000"/>
        <color rgb="FFFFFF00"/>
        <color rgb="FF92D050"/>
      </colorScale>
    </cfRule>
  </conditionalFormatting>
  <conditionalFormatting sqref="B167:B187">
    <cfRule type="colorScale" priority="28">
      <colorScale>
        <cfvo type="min"/>
        <cfvo type="max"/>
        <color rgb="FFFFEB84"/>
        <color rgb="FF63BE7B"/>
      </colorScale>
    </cfRule>
  </conditionalFormatting>
  <conditionalFormatting sqref="C166:W166">
    <cfRule type="colorScale" priority="27">
      <colorScale>
        <cfvo type="min"/>
        <cfvo type="max"/>
        <color rgb="FFFFEB84"/>
        <color rgb="FF63BE7B"/>
      </colorScale>
    </cfRule>
  </conditionalFormatting>
  <conditionalFormatting sqref="Z167:AT18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167:Y18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66:AT166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4:W114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5:W135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14:AT114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18">
      <colorScale>
        <cfvo type="min"/>
        <cfvo type="max"/>
        <color rgb="FFFFEB84"/>
        <color rgb="FF63BE7B"/>
      </colorScale>
    </cfRule>
  </conditionalFormatting>
  <conditionalFormatting sqref="Y115:Y135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16">
      <colorScale>
        <cfvo type="min"/>
        <cfvo type="max"/>
        <color rgb="FFFFEB84"/>
        <color rgb="FF63BE7B"/>
      </colorScale>
    </cfRule>
  </conditionalFormatting>
  <conditionalFormatting sqref="Y141:Y161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14">
      <colorScale>
        <cfvo type="min"/>
        <cfvo type="max"/>
        <color rgb="FFFFEB84"/>
        <color rgb="FF63BE7B"/>
      </colorScale>
    </cfRule>
  </conditionalFormatting>
  <conditionalFormatting sqref="Z140:AT140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12">
      <colorScale>
        <cfvo type="min"/>
        <cfvo type="max"/>
        <color rgb="FFFFEB84"/>
        <color rgb="FF63BE7B"/>
      </colorScale>
    </cfRule>
  </conditionalFormatting>
  <conditionalFormatting sqref="B115:B135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41:B161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0:W140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1:W161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41:AT161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15:AT135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67:W18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Q5">
    <cfRule type="colorScale" priority="1">
      <colorScale>
        <cfvo type="formula" val="-0.0000000001"/>
        <cfvo type="num" val="0"/>
        <cfvo type="num" val="1E-10"/>
        <color rgb="FFF8696B"/>
        <color rgb="FFFFEB84"/>
        <color rgb="FF63BE7B"/>
      </colorScale>
    </cfRule>
  </conditionalFormatting>
  <hyperlinks>
    <hyperlink ref="AR1:AT1" location="'Two Dipoles'!A9" display="Energy Avg"/>
    <hyperlink ref="AR4:AT4" location="'Two Dipoles'!A87" display="Y-Field Avg"/>
    <hyperlink ref="AR3:AT3" location="'Two Dipoles'!A61" display="X-Field Avg"/>
    <hyperlink ref="AR2:AT2" location="'Two Dipoles'!A35" display="Field Avg, T"/>
    <hyperlink ref="AR5:AT5" location="'Two Dipoles'!A165" display="Inter. Avg"/>
  </hyperlink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9" r:id="rId4" name="Spinner 25">
              <controlPr locked="0" defaultSize="0" autoPict="0">
                <anchor moveWithCells="1" sizeWithCells="1">
                  <from>
                    <xdr:col>30</xdr:col>
                    <xdr:colOff>123825</xdr:colOff>
                    <xdr:row>1</xdr:row>
                    <xdr:rowOff>9525</xdr:rowOff>
                  </from>
                  <to>
                    <xdr:col>30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5" name="Spinner 27">
              <controlPr locked="0" defaultSize="0" autoPict="0">
                <anchor moveWithCells="1" sizeWithCells="1">
                  <from>
                    <xdr:col>14</xdr:col>
                    <xdr:colOff>123825</xdr:colOff>
                    <xdr:row>0</xdr:row>
                    <xdr:rowOff>19050</xdr:rowOff>
                  </from>
                  <to>
                    <xdr:col>14</xdr:col>
                    <xdr:colOff>323850</xdr:colOff>
                    <xdr:row>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6" name="Spinner 28">
              <controlPr locked="0" defaultSize="0" autoPict="0">
                <anchor moveWithCells="1" sizeWithCells="1">
                  <from>
                    <xdr:col>20</xdr:col>
                    <xdr:colOff>123825</xdr:colOff>
                    <xdr:row>0</xdr:row>
                    <xdr:rowOff>19050</xdr:rowOff>
                  </from>
                  <to>
                    <xdr:col>20</xdr:col>
                    <xdr:colOff>323850</xdr:colOff>
                    <xdr:row>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7" name="Spinner 29">
              <controlPr locked="0" defaultSize="0" autoPict="0">
                <anchor moveWithCells="1" sizeWithCells="1">
                  <from>
                    <xdr:col>14</xdr:col>
                    <xdr:colOff>123825</xdr:colOff>
                    <xdr:row>1</xdr:row>
                    <xdr:rowOff>9525</xdr:rowOff>
                  </from>
                  <to>
                    <xdr:col>14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8" name="Spinner 30">
              <controlPr locked="0" defaultSize="0" autoPict="0">
                <anchor moveWithCells="1" sizeWithCells="1">
                  <from>
                    <xdr:col>20</xdr:col>
                    <xdr:colOff>123825</xdr:colOff>
                    <xdr:row>1</xdr:row>
                    <xdr:rowOff>9525</xdr:rowOff>
                  </from>
                  <to>
                    <xdr:col>20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CCE0868-3418-4A06-95F0-04E6372F5900}">
            <x14:dataBar minLength="0" maxLength="100" gradient="0">
              <x14:cfvo type="num">
                <xm:f>0</xm:f>
              </x14:cfvo>
              <x14:cfvo type="num">
                <xm:f>360</xm:f>
              </x14:cfvo>
              <x14:negativeFillColor rgb="FFFF0000"/>
              <x14:axisColor rgb="FF000000"/>
            </x14:dataBar>
          </x14:cfRule>
          <xm:sqref>Z2:AE2</xm:sqref>
        </x14:conditionalFormatting>
        <x14:conditionalFormatting xmlns:xm="http://schemas.microsoft.com/office/excel/2006/main">
          <x14:cfRule type="dataBar" id="{D3CFDED3-70E4-4AE7-BCF6-16BC2A3CFD76}">
            <x14:dataBar minLength="0" maxLength="100" gradient="0">
              <x14:cfvo type="num">
                <xm:f>0</xm:f>
              </x14:cfvo>
              <x14:cfvo type="num">
                <xm:f>10000</xm:f>
              </x14:cfvo>
              <x14:negativeFillColor rgb="FFFF0000"/>
              <x14:axisColor rgb="FF000000"/>
            </x14:dataBar>
          </x14:cfRule>
          <xm:sqref>L2</xm:sqref>
        </x14:conditionalFormatting>
        <x14:conditionalFormatting xmlns:xm="http://schemas.microsoft.com/office/excel/2006/main">
          <x14:cfRule type="dataBar" id="{A3BDDC7D-3781-4A38-8996-002A5F557DCC}">
            <x14:dataBar minLength="0" maxLength="100" gradient="0">
              <x14:cfvo type="num">
                <xm:f>0</xm:f>
              </x14:cfvo>
              <x14:cfvo type="num">
                <xm:f>10000</xm:f>
              </x14:cfvo>
              <x14:negativeFillColor rgb="FFFF0000"/>
              <x14:axisColor rgb="FF000000"/>
            </x14:dataBar>
          </x14:cfRule>
          <xm:sqref>R2</xm:sqref>
        </x14:conditionalFormatting>
        <x14:conditionalFormatting xmlns:xm="http://schemas.microsoft.com/office/excel/2006/main">
          <x14:cfRule type="dataBar" id="{B2ED6B2A-7D11-40D2-A9B3-A3ED5FE7AE74}">
            <x14:dataBar minLength="0" maxLength="100" gradient="0">
              <x14:cfvo type="num">
                <xm:f>0</xm:f>
              </x14:cfvo>
              <x14:cfvo type="num">
                <xm:f>10</xm:f>
              </x14:cfvo>
              <x14:negativeFillColor rgb="FFFF0000"/>
              <x14:axisColor rgb="FF000000"/>
            </x14:dataBar>
          </x14:cfRule>
          <xm:sqref>R1:U1</xm:sqref>
        </x14:conditionalFormatting>
        <x14:conditionalFormatting xmlns:xm="http://schemas.microsoft.com/office/excel/2006/main">
          <x14:cfRule type="dataBar" id="{316DC376-1EBC-4F51-8CEA-09D2C5444857}">
            <x14:dataBar minLength="0" maxLength="100" gradient="0">
              <x14:cfvo type="num">
                <xm:f>0</xm:f>
              </x14:cfvo>
              <x14:cfvo type="num">
                <xm:f>10</xm:f>
              </x14:cfvo>
              <x14:negativeFillColor rgb="FFFF0000"/>
              <x14:axisColor rgb="FF000000"/>
            </x14:dataBar>
          </x14:cfRule>
          <xm:sqref>L1:O1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AZ136"/>
  <sheetViews>
    <sheetView zoomScale="90" zoomScaleNormal="90" workbookViewId="0">
      <pane xSplit="46" ySplit="5" topLeftCell="AU6" activePane="bottomRight" state="frozen"/>
      <selection pane="topRight" activeCell="AU1" sqref="AU1"/>
      <selection pane="bottomLeft" activeCell="A6" sqref="A6"/>
      <selection pane="bottomRight" activeCell="AU6" sqref="AU6"/>
    </sheetView>
  </sheetViews>
  <sheetFormatPr defaultRowHeight="23.25" customHeight="1" x14ac:dyDescent="0.3"/>
  <cols>
    <col min="1" max="1" width="9.140625" style="1" customWidth="1"/>
    <col min="2" max="2" width="7.5703125" style="1" customWidth="1"/>
    <col min="3" max="23" width="4.85546875" style="1" customWidth="1"/>
    <col min="24" max="24" width="9.140625" style="1" customWidth="1"/>
    <col min="25" max="25" width="7.5703125" style="1" customWidth="1"/>
    <col min="26" max="46" width="4.85546875" style="1" customWidth="1"/>
    <col min="47" max="49" width="9.140625" style="1" customWidth="1"/>
    <col min="50" max="50" width="9.140625" style="1"/>
    <col min="51" max="51" width="9.140625" style="1" customWidth="1"/>
    <col min="52" max="16384" width="9.140625" style="1"/>
  </cols>
  <sheetData>
    <row r="1" spans="1:52" ht="23.25" customHeight="1" x14ac:dyDescent="0.3">
      <c r="D1" s="91" t="s">
        <v>3</v>
      </c>
      <c r="E1" s="91"/>
      <c r="F1" s="91"/>
      <c r="G1" s="91"/>
      <c r="H1" s="91"/>
      <c r="I1" s="91"/>
      <c r="L1" s="118">
        <v>0</v>
      </c>
      <c r="M1" s="118"/>
      <c r="N1" s="118"/>
      <c r="O1" s="118"/>
      <c r="P1" s="118"/>
      <c r="Q1" s="118"/>
      <c r="R1" s="118"/>
      <c r="S1" s="118"/>
      <c r="T1" s="118"/>
      <c r="U1" s="118"/>
      <c r="Z1" s="91" t="s">
        <v>10</v>
      </c>
      <c r="AA1" s="91"/>
      <c r="AB1" s="91"/>
      <c r="AC1" s="91"/>
      <c r="AD1" s="91"/>
      <c r="AE1" s="91"/>
      <c r="AF1" s="100" t="str">
        <f>IF(OR(L2=0,AH3=0),"",COS(Z3-0))</f>
        <v/>
      </c>
      <c r="AG1" s="100"/>
      <c r="AH1" s="91" t="s">
        <v>2</v>
      </c>
      <c r="AI1" s="91"/>
      <c r="AJ1" s="91"/>
      <c r="AK1" s="91"/>
      <c r="AL1" s="91"/>
      <c r="AM1" s="91"/>
      <c r="AN1" s="106" t="s">
        <v>89</v>
      </c>
      <c r="AO1" s="110">
        <f>A10</f>
        <v>1.0532315101</v>
      </c>
      <c r="AP1" s="110"/>
      <c r="AQ1" s="110"/>
      <c r="AR1" s="115" t="s">
        <v>14</v>
      </c>
      <c r="AS1" s="115"/>
      <c r="AT1" s="115"/>
      <c r="AV1" s="49">
        <f>AW1-999</f>
        <v>-10</v>
      </c>
      <c r="AW1" s="24">
        <v>989</v>
      </c>
      <c r="AX1" s="24">
        <v>20</v>
      </c>
      <c r="AY1" s="49">
        <f>AX1+AV1</f>
        <v>10</v>
      </c>
    </row>
    <row r="2" spans="1:52" ht="23.25" customHeight="1" x14ac:dyDescent="0.3">
      <c r="D2" s="92">
        <f>4*PI()*10^-7</f>
        <v>1.2566370614359173E-6</v>
      </c>
      <c r="E2" s="92"/>
      <c r="F2" s="92"/>
      <c r="G2" s="92"/>
      <c r="H2" s="92"/>
      <c r="I2" s="92"/>
      <c r="L2" s="97">
        <v>100</v>
      </c>
      <c r="M2" s="97"/>
      <c r="N2" s="97"/>
      <c r="O2" s="97"/>
      <c r="P2" s="97"/>
      <c r="Q2" s="97"/>
      <c r="R2" s="97"/>
      <c r="S2" s="97"/>
      <c r="T2" s="97"/>
      <c r="U2" s="97"/>
      <c r="Z2" s="94">
        <v>0</v>
      </c>
      <c r="AA2" s="94"/>
      <c r="AB2" s="94"/>
      <c r="AC2" s="94"/>
      <c r="AD2" s="94"/>
      <c r="AE2" s="94"/>
      <c r="AF2" s="100"/>
      <c r="AG2" s="100"/>
      <c r="AH2" s="121">
        <v>0</v>
      </c>
      <c r="AI2" s="121"/>
      <c r="AJ2" s="121"/>
      <c r="AK2" s="121"/>
      <c r="AL2" s="121"/>
      <c r="AM2" s="121"/>
      <c r="AN2" s="106"/>
      <c r="AO2" s="109">
        <f>A36</f>
        <v>2.9493511194066069</v>
      </c>
      <c r="AP2" s="109"/>
      <c r="AQ2" s="109"/>
      <c r="AR2" s="115" t="s">
        <v>69</v>
      </c>
      <c r="AS2" s="115"/>
      <c r="AT2" s="115"/>
      <c r="AV2" s="27">
        <f t="shared" ref="AV2:AW4" ca="1" si="0">RAND()*($AY$1-$AV$1)+$AV$1</f>
        <v>8.6577536119323142</v>
      </c>
      <c r="AW2" s="27">
        <f t="shared" ca="1" si="0"/>
        <v>2.7626735190566798</v>
      </c>
      <c r="AX2" s="26" t="s">
        <v>19</v>
      </c>
      <c r="AY2" s="25">
        <f ca="1">SUM(AV2:AW4,AX4:AY4)/8</f>
        <v>4.7795003770731572</v>
      </c>
    </row>
    <row r="3" spans="1:52" ht="23.25" customHeight="1" x14ac:dyDescent="0.3">
      <c r="D3" s="87">
        <f>4*PI()*10^-7</f>
        <v>1.2566370614359173E-6</v>
      </c>
      <c r="E3" s="87"/>
      <c r="F3" s="87"/>
      <c r="G3" s="87"/>
      <c r="H3" s="87"/>
      <c r="I3" s="87"/>
      <c r="L3" s="88">
        <f>L2*D2</f>
        <v>1.2566370614359174E-4</v>
      </c>
      <c r="M3" s="88"/>
      <c r="N3" s="88"/>
      <c r="O3" s="88"/>
      <c r="P3" s="88"/>
      <c r="Q3" s="88"/>
      <c r="R3" s="88"/>
      <c r="S3" s="88"/>
      <c r="T3" s="88"/>
      <c r="U3" s="88"/>
      <c r="Z3" s="101">
        <f>RADIANS(Z2)</f>
        <v>0</v>
      </c>
      <c r="AA3" s="101"/>
      <c r="AB3" s="101"/>
      <c r="AC3" s="101"/>
      <c r="AD3" s="101"/>
      <c r="AE3" s="101"/>
      <c r="AF3" s="89" t="s">
        <v>20</v>
      </c>
      <c r="AG3" s="89"/>
      <c r="AH3" s="122">
        <f>AH2*D2*10000</f>
        <v>0</v>
      </c>
      <c r="AI3" s="122"/>
      <c r="AJ3" s="122"/>
      <c r="AK3" s="122"/>
      <c r="AL3" s="122"/>
      <c r="AM3" s="122"/>
      <c r="AN3" s="106"/>
      <c r="AO3" s="107">
        <f>A62</f>
        <v>0.96538419629206895</v>
      </c>
      <c r="AP3" s="107"/>
      <c r="AQ3" s="107"/>
      <c r="AR3" s="115" t="s">
        <v>86</v>
      </c>
      <c r="AS3" s="115"/>
      <c r="AT3" s="115"/>
      <c r="AV3" s="27">
        <f t="shared" ca="1" si="0"/>
        <v>7.2507726361181462</v>
      </c>
      <c r="AW3" s="27">
        <f t="shared" ca="1" si="0"/>
        <v>5.6019260813622829</v>
      </c>
      <c r="AX3" s="26" t="s">
        <v>18</v>
      </c>
      <c r="AY3" s="25">
        <f ca="1">SQRT((AV2^2+AW2^2+AV3^2+AW3^2+AV4^2+AW4^2+AX4^2+AY4^2)/8)</f>
        <v>5.9250462684565033</v>
      </c>
    </row>
    <row r="4" spans="1:52" ht="23.25" customHeight="1" x14ac:dyDescent="0.3">
      <c r="Z4" s="90">
        <f>IF(MOD((90-Z2)/360/2,1/2)&lt;1/24,MOD((90-Z2)/360/2,1/2)+0.5,MOD((90-Z2)/360/2,1/2))</f>
        <v>0.125</v>
      </c>
      <c r="AA4" s="90"/>
      <c r="AB4" s="90"/>
      <c r="AC4" s="90"/>
      <c r="AD4" s="90"/>
      <c r="AE4" s="90"/>
      <c r="AF4" s="89"/>
      <c r="AG4" s="89"/>
      <c r="AH4" s="123" t="s">
        <v>11</v>
      </c>
      <c r="AI4" s="123"/>
      <c r="AJ4" s="123"/>
      <c r="AK4" s="123"/>
      <c r="AL4" s="123"/>
      <c r="AM4" s="123"/>
      <c r="AN4" s="106"/>
      <c r="AO4" s="107">
        <f>A88</f>
        <v>-8.397638645069543E-17</v>
      </c>
      <c r="AP4" s="107"/>
      <c r="AQ4" s="107"/>
      <c r="AR4" s="115" t="s">
        <v>87</v>
      </c>
      <c r="AS4" s="115"/>
      <c r="AT4" s="115"/>
      <c r="AV4" s="27">
        <f t="shared" ca="1" si="0"/>
        <v>-2.5934961519035777</v>
      </c>
      <c r="AW4" s="27">
        <f t="shared" ca="1" si="0"/>
        <v>7.9063768477000167</v>
      </c>
      <c r="AX4" s="27">
        <f ca="1">RAND()*($AY$1-$AV$1)+$AV$1</f>
        <v>6.2816289389109059</v>
      </c>
      <c r="AY4" s="27">
        <f ca="1">RAND()*($AY$1-$AV$1)+$AV$1</f>
        <v>2.3683675334084864</v>
      </c>
    </row>
    <row r="5" spans="1:52" ht="23.25" customHeight="1" x14ac:dyDescent="0.3">
      <c r="AN5" s="106"/>
      <c r="AO5" s="107">
        <f>A114</f>
        <v>-3.5476788841379337E-18</v>
      </c>
      <c r="AP5" s="107"/>
      <c r="AQ5" s="107"/>
      <c r="AR5" s="115" t="s">
        <v>77</v>
      </c>
      <c r="AS5" s="115"/>
      <c r="AT5" s="115"/>
      <c r="AV5" s="66"/>
      <c r="AW5" s="66"/>
      <c r="AX5" s="66"/>
      <c r="AY5" s="66"/>
      <c r="AZ5" s="66"/>
    </row>
    <row r="6" spans="1:52" ht="23.25" customHeight="1" x14ac:dyDescent="0.3">
      <c r="AU6" s="68"/>
      <c r="AV6" s="68"/>
      <c r="AW6" s="116" t="s">
        <v>90</v>
      </c>
      <c r="AX6" s="116"/>
      <c r="AY6" s="68"/>
      <c r="AZ6" s="68"/>
    </row>
    <row r="7" spans="1:52" ht="23.25" customHeight="1" x14ac:dyDescent="0.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1"/>
      <c r="AV7" s="62"/>
      <c r="AW7" s="116"/>
      <c r="AX7" s="116"/>
      <c r="AY7" s="63"/>
      <c r="AZ7" s="64"/>
    </row>
    <row r="8" spans="1:52" ht="23.25" customHeight="1" x14ac:dyDescent="0.35">
      <c r="A8" s="119">
        <f>$AH$3</f>
        <v>0</v>
      </c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65"/>
      <c r="AV8" s="62"/>
      <c r="AW8" s="116"/>
      <c r="AX8" s="116"/>
      <c r="AY8" s="63"/>
      <c r="AZ8" s="64"/>
    </row>
    <row r="9" spans="1:52" ht="23.25" customHeight="1" x14ac:dyDescent="0.3">
      <c r="A9" s="55" t="s">
        <v>4</v>
      </c>
      <c r="B9" s="91" t="s">
        <v>79</v>
      </c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3" t="s">
        <v>4</v>
      </c>
      <c r="Y9" s="91" t="s">
        <v>7</v>
      </c>
      <c r="Z9" s="91"/>
      <c r="AA9" s="91"/>
      <c r="AB9" s="91"/>
      <c r="AC9" s="91"/>
      <c r="AD9" s="91"/>
      <c r="AE9" s="91"/>
      <c r="AF9" s="91"/>
      <c r="AG9" s="91"/>
      <c r="AH9" s="91"/>
      <c r="AI9" s="91"/>
      <c r="AJ9" s="91"/>
      <c r="AK9" s="91"/>
      <c r="AL9" s="91"/>
      <c r="AM9" s="91"/>
      <c r="AN9" s="91"/>
      <c r="AO9" s="91"/>
      <c r="AP9" s="91"/>
      <c r="AQ9" s="91"/>
      <c r="AR9" s="91"/>
      <c r="AS9" s="91"/>
      <c r="AT9" s="120"/>
      <c r="AU9" s="69"/>
      <c r="AV9" s="69"/>
      <c r="AW9" s="117" t="s">
        <v>88</v>
      </c>
      <c r="AX9" s="117"/>
      <c r="AY9" s="69"/>
      <c r="AZ9" s="69"/>
    </row>
    <row r="10" spans="1:52" ht="23.25" customHeight="1" x14ac:dyDescent="0.3">
      <c r="A10" s="56">
        <f>ROUND(AVERAGE(C12:W32),10)</f>
        <v>1.0532315101</v>
      </c>
      <c r="B10" s="5" t="s">
        <v>0</v>
      </c>
      <c r="C10" s="5">
        <v>-1</v>
      </c>
      <c r="D10" s="5">
        <f t="shared" ref="D10:L10" si="1">C10+0.1</f>
        <v>-0.9</v>
      </c>
      <c r="E10" s="5">
        <f t="shared" si="1"/>
        <v>-0.8</v>
      </c>
      <c r="F10" s="5">
        <f t="shared" si="1"/>
        <v>-0.70000000000000007</v>
      </c>
      <c r="G10" s="5">
        <f t="shared" si="1"/>
        <v>-0.60000000000000009</v>
      </c>
      <c r="H10" s="5">
        <f t="shared" si="1"/>
        <v>-0.50000000000000011</v>
      </c>
      <c r="I10" s="5">
        <f t="shared" si="1"/>
        <v>-0.40000000000000013</v>
      </c>
      <c r="J10" s="5">
        <f t="shared" si="1"/>
        <v>-0.30000000000000016</v>
      </c>
      <c r="K10" s="5">
        <f t="shared" si="1"/>
        <v>-0.20000000000000015</v>
      </c>
      <c r="L10" s="5">
        <f t="shared" si="1"/>
        <v>-0.10000000000000014</v>
      </c>
      <c r="M10" s="5">
        <v>0</v>
      </c>
      <c r="N10" s="5">
        <f t="shared" ref="N10:W10" si="2">M10+0.1</f>
        <v>0.1</v>
      </c>
      <c r="O10" s="5">
        <f t="shared" si="2"/>
        <v>0.2</v>
      </c>
      <c r="P10" s="5">
        <f t="shared" si="2"/>
        <v>0.30000000000000004</v>
      </c>
      <c r="Q10" s="5">
        <f t="shared" si="2"/>
        <v>0.4</v>
      </c>
      <c r="R10" s="5">
        <f t="shared" si="2"/>
        <v>0.5</v>
      </c>
      <c r="S10" s="5">
        <f t="shared" si="2"/>
        <v>0.6</v>
      </c>
      <c r="T10" s="5">
        <f t="shared" si="2"/>
        <v>0.7</v>
      </c>
      <c r="U10" s="5">
        <f t="shared" si="2"/>
        <v>0.79999999999999993</v>
      </c>
      <c r="V10" s="5">
        <f t="shared" si="2"/>
        <v>0.89999999999999991</v>
      </c>
      <c r="W10" s="5">
        <f t="shared" si="2"/>
        <v>0.99999999999999989</v>
      </c>
      <c r="X10" s="4">
        <f>IFERROR(AVERAGE(Z12:AT32),"")</f>
        <v>-3.2276321213826495</v>
      </c>
      <c r="Y10" s="5" t="s">
        <v>0</v>
      </c>
      <c r="Z10" s="5">
        <v>-1</v>
      </c>
      <c r="AA10" s="5">
        <f>Z10+0.1</f>
        <v>-0.9</v>
      </c>
      <c r="AB10" s="5">
        <f t="shared" ref="AB10:AS10" si="3">AA10+0.1</f>
        <v>-0.8</v>
      </c>
      <c r="AC10" s="5">
        <f t="shared" si="3"/>
        <v>-0.70000000000000007</v>
      </c>
      <c r="AD10" s="5">
        <f t="shared" si="3"/>
        <v>-0.60000000000000009</v>
      </c>
      <c r="AE10" s="5">
        <f t="shared" si="3"/>
        <v>-0.50000000000000011</v>
      </c>
      <c r="AF10" s="5">
        <f t="shared" si="3"/>
        <v>-0.40000000000000013</v>
      </c>
      <c r="AG10" s="5">
        <f t="shared" si="3"/>
        <v>-0.30000000000000016</v>
      </c>
      <c r="AH10" s="5">
        <f t="shared" si="3"/>
        <v>-0.20000000000000015</v>
      </c>
      <c r="AI10" s="5">
        <f t="shared" si="3"/>
        <v>-0.10000000000000014</v>
      </c>
      <c r="AJ10" s="5">
        <v>0</v>
      </c>
      <c r="AK10" s="5">
        <f t="shared" si="3"/>
        <v>0.1</v>
      </c>
      <c r="AL10" s="5">
        <f t="shared" si="3"/>
        <v>0.2</v>
      </c>
      <c r="AM10" s="5">
        <f t="shared" si="3"/>
        <v>0.30000000000000004</v>
      </c>
      <c r="AN10" s="5">
        <f t="shared" si="3"/>
        <v>0.4</v>
      </c>
      <c r="AO10" s="5">
        <f>AN10+0.1</f>
        <v>0.5</v>
      </c>
      <c r="AP10" s="5">
        <f>AO10+0.1</f>
        <v>0.6</v>
      </c>
      <c r="AQ10" s="5">
        <f t="shared" si="3"/>
        <v>0.7</v>
      </c>
      <c r="AR10" s="5">
        <f>AQ10+0.1</f>
        <v>0.79999999999999993</v>
      </c>
      <c r="AS10" s="5">
        <f t="shared" si="3"/>
        <v>0.89999999999999991</v>
      </c>
      <c r="AT10" s="5">
        <f>AS10+0.1</f>
        <v>0.99999999999999989</v>
      </c>
      <c r="AU10" s="69"/>
      <c r="AV10" s="69"/>
      <c r="AW10" s="117"/>
      <c r="AX10" s="117"/>
      <c r="AY10" s="69"/>
      <c r="AZ10" s="69"/>
    </row>
    <row r="11" spans="1:52" ht="23.25" customHeight="1" thickBot="1" x14ac:dyDescent="0.35">
      <c r="A11" s="5" t="s">
        <v>1</v>
      </c>
      <c r="B11" s="5" t="s">
        <v>12</v>
      </c>
      <c r="C11" s="2">
        <f t="shared" ref="C11:W11" si="4">IFERROR(AVERAGE(C12:C32),"")</f>
        <v>7.5144800560767984E-5</v>
      </c>
      <c r="D11" s="2">
        <f t="shared" si="4"/>
        <v>1.2885274888552013E-4</v>
      </c>
      <c r="E11" s="2">
        <f t="shared" si="4"/>
        <v>2.3446854179674003E-4</v>
      </c>
      <c r="F11" s="2">
        <f t="shared" si="4"/>
        <v>4.6038898428576894E-4</v>
      </c>
      <c r="G11" s="2">
        <f t="shared" si="4"/>
        <v>9.9978399846204977E-4</v>
      </c>
      <c r="H11" s="2">
        <f t="shared" si="4"/>
        <v>2.4946985879508539E-3</v>
      </c>
      <c r="I11" s="2">
        <f t="shared" si="4"/>
        <v>7.6238034547681851E-3</v>
      </c>
      <c r="J11" s="2">
        <f t="shared" si="4"/>
        <v>3.2144635833385768E-2</v>
      </c>
      <c r="K11" s="2">
        <f t="shared" si="4"/>
        <v>0.24442122657185419</v>
      </c>
      <c r="L11" s="2">
        <f t="shared" si="4"/>
        <v>8.8177122156144705</v>
      </c>
      <c r="M11" s="2">
        <f t="shared" si="4"/>
        <v>4.0478732629409508</v>
      </c>
      <c r="N11" s="2">
        <f t="shared" si="4"/>
        <v>8.817712215614474</v>
      </c>
      <c r="O11" s="2">
        <f t="shared" si="4"/>
        <v>0.24442122657185444</v>
      </c>
      <c r="P11" s="2">
        <f t="shared" si="4"/>
        <v>3.2144635833385796E-2</v>
      </c>
      <c r="Q11" s="2">
        <f t="shared" si="4"/>
        <v>7.6238034547681868E-3</v>
      </c>
      <c r="R11" s="2">
        <f t="shared" si="4"/>
        <v>2.4946985879508547E-3</v>
      </c>
      <c r="S11" s="2">
        <f t="shared" si="4"/>
        <v>9.9978399846205085E-4</v>
      </c>
      <c r="T11" s="2">
        <f t="shared" si="4"/>
        <v>4.6038898428576926E-4</v>
      </c>
      <c r="U11" s="2">
        <f t="shared" si="4"/>
        <v>2.344685417967402E-4</v>
      </c>
      <c r="V11" s="2">
        <f t="shared" si="4"/>
        <v>1.2885274888552027E-4</v>
      </c>
      <c r="W11" s="2">
        <f t="shared" si="4"/>
        <v>7.5144800560767998E-5</v>
      </c>
      <c r="X11" s="5" t="s">
        <v>1</v>
      </c>
      <c r="Y11" s="5" t="s">
        <v>12</v>
      </c>
      <c r="Z11" s="38">
        <f t="shared" ref="Z11:AT11" si="5">IFERROR(AVERAGE(Z12:Z32),"")</f>
        <v>-4.2566760540542408</v>
      </c>
      <c r="AA11" s="38">
        <f t="shared" si="5"/>
        <v>-4.0637162962147118</v>
      </c>
      <c r="AB11" s="38">
        <f t="shared" si="5"/>
        <v>-3.8606018953294861</v>
      </c>
      <c r="AC11" s="38">
        <f t="shared" si="5"/>
        <v>-3.6470565308732716</v>
      </c>
      <c r="AD11" s="38">
        <f t="shared" si="5"/>
        <v>-3.4230746050724692</v>
      </c>
      <c r="AE11" s="38">
        <f t="shared" si="5"/>
        <v>-3.1890531418987216</v>
      </c>
      <c r="AF11" s="38">
        <f t="shared" si="5"/>
        <v>-2.9459333147209654</v>
      </c>
      <c r="AG11" s="38">
        <f t="shared" si="5"/>
        <v>-2.6952987930450951</v>
      </c>
      <c r="AH11" s="38">
        <f t="shared" si="5"/>
        <v>-2.4393240809426926</v>
      </c>
      <c r="AI11" s="38">
        <f t="shared" si="5"/>
        <v>-2.1801267121370786</v>
      </c>
      <c r="AJ11" s="38">
        <f t="shared" si="5"/>
        <v>-2.3360976794121542</v>
      </c>
      <c r="AK11" s="38">
        <f t="shared" si="5"/>
        <v>-2.1801267121370786</v>
      </c>
      <c r="AL11" s="38">
        <f t="shared" si="5"/>
        <v>-2.4393240809426922</v>
      </c>
      <c r="AM11" s="38">
        <f t="shared" si="5"/>
        <v>-2.6952987930450951</v>
      </c>
      <c r="AN11" s="38">
        <f t="shared" si="5"/>
        <v>-2.9459333147209654</v>
      </c>
      <c r="AO11" s="38">
        <f t="shared" si="5"/>
        <v>-3.1890531418987211</v>
      </c>
      <c r="AP11" s="38">
        <f t="shared" si="5"/>
        <v>-3.4230746050724692</v>
      </c>
      <c r="AQ11" s="38">
        <f t="shared" si="5"/>
        <v>-3.6470565308732716</v>
      </c>
      <c r="AR11" s="38">
        <f t="shared" si="5"/>
        <v>-3.8606018953294861</v>
      </c>
      <c r="AS11" s="38">
        <f t="shared" si="5"/>
        <v>-4.0637162962147118</v>
      </c>
      <c r="AT11" s="38">
        <f t="shared" si="5"/>
        <v>-4.2566760540542408</v>
      </c>
      <c r="AU11" s="69"/>
      <c r="AV11" s="69"/>
      <c r="AW11" s="117"/>
      <c r="AX11" s="117"/>
      <c r="AY11" s="69"/>
      <c r="AZ11" s="69"/>
    </row>
    <row r="12" spans="1:52" ht="23.25" customHeight="1" x14ac:dyDescent="0.3">
      <c r="A12" s="5">
        <v>1</v>
      </c>
      <c r="B12" s="2">
        <f t="shared" ref="B12:B32" si="6">IFERROR(AVERAGE(C12:W12),"")</f>
        <v>2.9151371675024653E-5</v>
      </c>
      <c r="C12" s="7">
        <f>IFERROR((C38/10000)^2/(2*$D$2),"")</f>
        <v>1.2433979929054326E-5</v>
      </c>
      <c r="D12" s="8">
        <f t="shared" ref="D12:W12" si="7">IFERROR((D38/10000)^2/(2*$D$2),"")</f>
        <v>1.5718521644151446E-5</v>
      </c>
      <c r="E12" s="8">
        <f t="shared" si="7"/>
        <v>1.9580994530072325E-5</v>
      </c>
      <c r="F12" s="8">
        <f t="shared" si="7"/>
        <v>2.3894985852474246E-5</v>
      </c>
      <c r="G12" s="8">
        <f t="shared" si="7"/>
        <v>2.8378819985105296E-5</v>
      </c>
      <c r="H12" s="8">
        <f t="shared" si="7"/>
        <v>3.2594932345220173E-5</v>
      </c>
      <c r="I12" s="8">
        <f t="shared" si="7"/>
        <v>3.6038941883864193E-5</v>
      </c>
      <c r="J12" s="8">
        <f t="shared" si="7"/>
        <v>3.8334787211661426E-5</v>
      </c>
      <c r="K12" s="8">
        <f t="shared" si="7"/>
        <v>3.945343058963442E-5</v>
      </c>
      <c r="L12" s="8">
        <f t="shared" si="7"/>
        <v>3.9765640730034082E-5</v>
      </c>
      <c r="M12" s="8">
        <f t="shared" si="7"/>
        <v>3.9788735772973838E-5</v>
      </c>
      <c r="N12" s="8">
        <f t="shared" si="7"/>
        <v>3.9765640730034082E-5</v>
      </c>
      <c r="O12" s="8">
        <f t="shared" si="7"/>
        <v>3.94534305896344E-5</v>
      </c>
      <c r="P12" s="8">
        <f t="shared" si="7"/>
        <v>3.8334787211661413E-5</v>
      </c>
      <c r="Q12" s="8">
        <f t="shared" si="7"/>
        <v>3.6038941883864193E-5</v>
      </c>
      <c r="R12" s="8">
        <f t="shared" si="7"/>
        <v>3.2594932345220173E-5</v>
      </c>
      <c r="S12" s="8">
        <f t="shared" si="7"/>
        <v>2.8378819985105317E-5</v>
      </c>
      <c r="T12" s="8">
        <f t="shared" si="7"/>
        <v>2.389498585247427E-5</v>
      </c>
      <c r="U12" s="8">
        <f t="shared" si="7"/>
        <v>1.9580994530072339E-5</v>
      </c>
      <c r="V12" s="8">
        <f t="shared" si="7"/>
        <v>1.5718521644151446E-5</v>
      </c>
      <c r="W12" s="9">
        <f t="shared" si="7"/>
        <v>1.2433979929054335E-5</v>
      </c>
      <c r="X12" s="5">
        <v>1</v>
      </c>
      <c r="Y12" s="38">
        <v>8.4213346644890053E-2</v>
      </c>
      <c r="Z12" s="29">
        <f t="shared" ref="Z12:Z32" si="8">IFERROR(LOG(C12),"")</f>
        <v>-4.9053898380059833</v>
      </c>
      <c r="AA12" s="30">
        <f t="shared" ref="AA12:AA32" si="9">IFERROR(LOG(D12),"")</f>
        <v>-4.8035883025700823</v>
      </c>
      <c r="AB12" s="30">
        <f t="shared" ref="AB12:AB32" si="10">IFERROR(LOG(E12),"")</f>
        <v>-4.708165253903994</v>
      </c>
      <c r="AC12" s="30">
        <f t="shared" ref="AC12:AC32" si="11">IFERROR(LOG(F12),"")</f>
        <v>-4.6216932222762352</v>
      </c>
      <c r="AD12" s="30">
        <f t="shared" ref="AD12:AD32" si="12">IFERROR(LOG(G12),"")</f>
        <v>-4.5470056668282179</v>
      </c>
      <c r="AE12" s="30">
        <f t="shared" ref="AE12:AE32" si="13">IFERROR(LOG(H12),"")</f>
        <v>-4.4868499160543216</v>
      </c>
      <c r="AF12" s="30">
        <f t="shared" ref="AF12:AF32" si="14">IFERROR(LOG(I12),"")</f>
        <v>-4.4432279685460534</v>
      </c>
      <c r="AG12" s="30">
        <f t="shared" ref="AG12:AG32" si="15">IFERROR(LOG(J12),"")</f>
        <v>-4.4164069430783544</v>
      </c>
      <c r="AH12" s="30">
        <f t="shared" ref="AH12:AH32" si="16">IFERROR(LOG(K12),"")</f>
        <v>-4.4039152276542799</v>
      </c>
      <c r="AI12" s="30">
        <f t="shared" ref="AI12:AI32" si="17">IFERROR(LOG(L12),"")</f>
        <v>-4.4004920155178677</v>
      </c>
      <c r="AJ12" s="30">
        <f t="shared" ref="AJ12:AJ32" si="18">IFERROR(LOG(M12),"")</f>
        <v>-4.400239859686077</v>
      </c>
      <c r="AK12" s="30">
        <f t="shared" ref="AK12:AK32" si="19">IFERROR(LOG(N12),"")</f>
        <v>-4.4004920155178677</v>
      </c>
      <c r="AL12" s="30">
        <f t="shared" ref="AL12:AL32" si="20">IFERROR(LOG(O12),"")</f>
        <v>-4.4039152276542808</v>
      </c>
      <c r="AM12" s="30">
        <f t="shared" ref="AM12:AM32" si="21">IFERROR(LOG(P12),"")</f>
        <v>-4.4164069430783544</v>
      </c>
      <c r="AN12" s="30">
        <f t="shared" ref="AN12:AN32" si="22">IFERROR(LOG(Q12),"")</f>
        <v>-4.4432279685460534</v>
      </c>
      <c r="AO12" s="30">
        <f t="shared" ref="AO12:AO32" si="23">IFERROR(LOG(R12),"")</f>
        <v>-4.4868499160543216</v>
      </c>
      <c r="AP12" s="30">
        <f t="shared" ref="AP12:AP32" si="24">IFERROR(LOG(S12),"")</f>
        <v>-4.5470056668282179</v>
      </c>
      <c r="AQ12" s="30">
        <f t="shared" ref="AQ12:AQ32" si="25">IFERROR(LOG(T12),"")</f>
        <v>-4.6216932222762352</v>
      </c>
      <c r="AR12" s="30">
        <f t="shared" ref="AR12:AR32" si="26">IFERROR(LOG(U12),"")</f>
        <v>-4.708165253903994</v>
      </c>
      <c r="AS12" s="30">
        <f t="shared" ref="AS12:AS32" si="27">IFERROR(LOG(V12),"")</f>
        <v>-4.8035883025700823</v>
      </c>
      <c r="AT12" s="31">
        <f t="shared" ref="AT12:AT32" si="28">IFERROR(LOG(W12),"")</f>
        <v>-4.9053898380059833</v>
      </c>
      <c r="AU12" s="19"/>
      <c r="AV12" s="19"/>
      <c r="AW12" s="19"/>
      <c r="AX12" s="20"/>
      <c r="AY12" s="20"/>
      <c r="AZ12" s="20"/>
    </row>
    <row r="13" spans="1:52" ht="23.25" customHeight="1" x14ac:dyDescent="0.3">
      <c r="A13" s="5">
        <v>0.9</v>
      </c>
      <c r="B13" s="2">
        <f t="shared" si="6"/>
        <v>5.1168362378046436E-5</v>
      </c>
      <c r="C13" s="10">
        <f t="shared" ref="C13:W13" si="29">IFERROR((C39/10000)^2/(2*$D$2),"")</f>
        <v>1.7831624789709531E-5</v>
      </c>
      <c r="D13" s="11">
        <f t="shared" si="29"/>
        <v>2.3396726878532754E-5</v>
      </c>
      <c r="E13" s="11">
        <f t="shared" si="29"/>
        <v>3.0333186284924216E-5</v>
      </c>
      <c r="F13" s="11">
        <f t="shared" si="29"/>
        <v>3.8589264413408994E-5</v>
      </c>
      <c r="G13" s="11">
        <f t="shared" si="29"/>
        <v>4.7774836719863771E-5</v>
      </c>
      <c r="H13" s="11">
        <f t="shared" si="29"/>
        <v>5.7044693907984368E-5</v>
      </c>
      <c r="I13" s="11">
        <f t="shared" si="29"/>
        <v>6.5169022293100999E-5</v>
      </c>
      <c r="J13" s="11">
        <f t="shared" si="29"/>
        <v>7.0953849800913554E-5</v>
      </c>
      <c r="K13" s="11">
        <f t="shared" si="29"/>
        <v>7.393603754703058E-5</v>
      </c>
      <c r="L13" s="11">
        <f t="shared" si="29"/>
        <v>7.4803799328366241E-5</v>
      </c>
      <c r="M13" s="11">
        <f t="shared" si="29"/>
        <v>7.486952601130479E-5</v>
      </c>
      <c r="N13" s="11">
        <f t="shared" si="29"/>
        <v>7.4803799328366241E-5</v>
      </c>
      <c r="O13" s="11">
        <f t="shared" si="29"/>
        <v>7.3936037547030526E-5</v>
      </c>
      <c r="P13" s="11">
        <f t="shared" si="29"/>
        <v>7.0953849800913527E-5</v>
      </c>
      <c r="Q13" s="11">
        <f t="shared" si="29"/>
        <v>6.5169022293101039E-5</v>
      </c>
      <c r="R13" s="11">
        <f t="shared" si="29"/>
        <v>5.7044693907984368E-5</v>
      </c>
      <c r="S13" s="11">
        <f t="shared" si="29"/>
        <v>4.7774836719863832E-5</v>
      </c>
      <c r="T13" s="11">
        <f t="shared" si="29"/>
        <v>3.8589264413409034E-5</v>
      </c>
      <c r="U13" s="11">
        <f t="shared" si="29"/>
        <v>3.0333186284924226E-5</v>
      </c>
      <c r="V13" s="11">
        <f t="shared" si="29"/>
        <v>2.3396726878532765E-5</v>
      </c>
      <c r="W13" s="12">
        <f t="shared" si="29"/>
        <v>1.7831624789709535E-5</v>
      </c>
      <c r="X13" s="5">
        <v>0.9</v>
      </c>
      <c r="Y13" s="38">
        <v>0.11069249583917182</v>
      </c>
      <c r="Z13" s="32">
        <f t="shared" si="8"/>
        <v>-4.7488090827889833</v>
      </c>
      <c r="AA13" s="33">
        <f t="shared" si="9"/>
        <v>-4.6308448946419327</v>
      </c>
      <c r="AB13" s="33">
        <f t="shared" si="10"/>
        <v>-4.5180819677546387</v>
      </c>
      <c r="AC13" s="33">
        <f t="shared" si="11"/>
        <v>-4.4135334998489766</v>
      </c>
      <c r="AD13" s="33">
        <f t="shared" si="12"/>
        <v>-4.320800788559362</v>
      </c>
      <c r="AE13" s="33">
        <f t="shared" si="13"/>
        <v>-4.2437847458759741</v>
      </c>
      <c r="AF13" s="33">
        <f t="shared" si="14"/>
        <v>-4.1859587945160825</v>
      </c>
      <c r="AG13" s="33">
        <f t="shared" si="15"/>
        <v>-4.1490240356972157</v>
      </c>
      <c r="AH13" s="33">
        <f t="shared" si="16"/>
        <v>-4.1311438282770032</v>
      </c>
      <c r="AI13" s="33">
        <f t="shared" si="17"/>
        <v>-4.126076343506651</v>
      </c>
      <c r="AJ13" s="33">
        <f t="shared" si="18"/>
        <v>-4.1256949163220265</v>
      </c>
      <c r="AK13" s="33">
        <f t="shared" si="19"/>
        <v>-4.126076343506651</v>
      </c>
      <c r="AL13" s="33">
        <f t="shared" si="20"/>
        <v>-4.1311438282770041</v>
      </c>
      <c r="AM13" s="33">
        <f t="shared" si="21"/>
        <v>-4.1490240356972157</v>
      </c>
      <c r="AN13" s="33">
        <f t="shared" si="22"/>
        <v>-4.1859587945160817</v>
      </c>
      <c r="AO13" s="33">
        <f t="shared" si="23"/>
        <v>-4.2437847458759741</v>
      </c>
      <c r="AP13" s="33">
        <f t="shared" si="24"/>
        <v>-4.3208007885593611</v>
      </c>
      <c r="AQ13" s="33">
        <f t="shared" si="25"/>
        <v>-4.4135334998489757</v>
      </c>
      <c r="AR13" s="33">
        <f t="shared" si="26"/>
        <v>-4.5180819677546387</v>
      </c>
      <c r="AS13" s="33">
        <f t="shared" si="27"/>
        <v>-4.6308448946419327</v>
      </c>
      <c r="AT13" s="34">
        <f t="shared" si="28"/>
        <v>-4.7488090827889833</v>
      </c>
      <c r="AU13" s="19"/>
      <c r="AV13" s="19"/>
      <c r="AW13" s="19"/>
      <c r="AX13" s="20"/>
      <c r="AY13" s="20"/>
      <c r="AZ13" s="20"/>
    </row>
    <row r="14" spans="1:52" ht="23.25" customHeight="1" x14ac:dyDescent="0.3">
      <c r="A14" s="5">
        <v>0.8</v>
      </c>
      <c r="B14" s="2">
        <f t="shared" si="6"/>
        <v>9.5130684341982583E-5</v>
      </c>
      <c r="C14" s="10">
        <f t="shared" ref="C14:W14" si="30">IFERROR((C40/10000)^2/(2*$D$2),"")</f>
        <v>2.5521296241442586E-5</v>
      </c>
      <c r="D14" s="11">
        <f t="shared" si="30"/>
        <v>3.4923668482345986E-5</v>
      </c>
      <c r="E14" s="11">
        <f t="shared" si="30"/>
        <v>4.7431869236199627E-5</v>
      </c>
      <c r="F14" s="11">
        <f t="shared" si="30"/>
        <v>6.3448259680653072E-5</v>
      </c>
      <c r="G14" s="11">
        <f t="shared" si="30"/>
        <v>8.2760570407785499E-5</v>
      </c>
      <c r="H14" s="11">
        <f t="shared" si="30"/>
        <v>1.0400254378493915E-4</v>
      </c>
      <c r="I14" s="11">
        <f t="shared" si="30"/>
        <v>1.2433979929054315E-4</v>
      </c>
      <c r="J14" s="11">
        <f t="shared" si="30"/>
        <v>1.4010986023033539E-4</v>
      </c>
      <c r="K14" s="11">
        <f t="shared" si="30"/>
        <v>1.4887249828251961E-4</v>
      </c>
      <c r="L14" s="11">
        <f t="shared" si="30"/>
        <v>1.5157082917613358E-4</v>
      </c>
      <c r="M14" s="11">
        <f t="shared" si="30"/>
        <v>1.5178198155583875E-4</v>
      </c>
      <c r="N14" s="11">
        <f t="shared" si="30"/>
        <v>1.5157082917613361E-4</v>
      </c>
      <c r="O14" s="11">
        <f t="shared" si="30"/>
        <v>1.4887249828251961E-4</v>
      </c>
      <c r="P14" s="11">
        <f t="shared" si="30"/>
        <v>1.4010986023033539E-4</v>
      </c>
      <c r="Q14" s="11">
        <f t="shared" si="30"/>
        <v>1.2433979929054321E-4</v>
      </c>
      <c r="R14" s="11">
        <f t="shared" si="30"/>
        <v>1.0400254378493919E-4</v>
      </c>
      <c r="S14" s="11">
        <f t="shared" si="30"/>
        <v>8.2760570407785567E-5</v>
      </c>
      <c r="T14" s="11">
        <f t="shared" si="30"/>
        <v>6.3448259680653113E-5</v>
      </c>
      <c r="U14" s="11">
        <f t="shared" si="30"/>
        <v>4.7431869236199668E-5</v>
      </c>
      <c r="V14" s="11">
        <f t="shared" si="30"/>
        <v>3.4923668482345993E-5</v>
      </c>
      <c r="W14" s="12">
        <f t="shared" si="30"/>
        <v>2.5521296241442596E-5</v>
      </c>
      <c r="X14" s="5">
        <v>0.8</v>
      </c>
      <c r="Y14" s="38">
        <v>0.14912644078886286</v>
      </c>
      <c r="Z14" s="32">
        <f t="shared" si="8"/>
        <v>-4.5930972713219882</v>
      </c>
      <c r="AA14" s="33">
        <f t="shared" si="9"/>
        <v>-4.4568801430317695</v>
      </c>
      <c r="AB14" s="33">
        <f t="shared" si="10"/>
        <v>-4.3239297599576449</v>
      </c>
      <c r="AC14" s="33">
        <f t="shared" si="11"/>
        <v>-4.1975802856489386</v>
      </c>
      <c r="AD14" s="33">
        <f t="shared" si="12"/>
        <v>-4.0821765247233159</v>
      </c>
      <c r="AE14" s="33">
        <f t="shared" si="13"/>
        <v>-3.9829560382180311</v>
      </c>
      <c r="AF14" s="33">
        <f t="shared" si="14"/>
        <v>-3.9053898380059837</v>
      </c>
      <c r="AG14" s="33">
        <f t="shared" si="15"/>
        <v>-3.8535313001679015</v>
      </c>
      <c r="AH14" s="33">
        <f t="shared" si="16"/>
        <v>-3.8271855235190793</v>
      </c>
      <c r="AI14" s="33">
        <f t="shared" si="17"/>
        <v>-3.8193843735512636</v>
      </c>
      <c r="AJ14" s="33">
        <f t="shared" si="18"/>
        <v>-3.8187797816377396</v>
      </c>
      <c r="AK14" s="33">
        <f t="shared" si="19"/>
        <v>-3.8193843735512636</v>
      </c>
      <c r="AL14" s="33">
        <f t="shared" si="20"/>
        <v>-3.8271855235190793</v>
      </c>
      <c r="AM14" s="33">
        <f t="shared" si="21"/>
        <v>-3.8535313001679015</v>
      </c>
      <c r="AN14" s="33">
        <f t="shared" si="22"/>
        <v>-3.9053898380059837</v>
      </c>
      <c r="AO14" s="33">
        <f t="shared" si="23"/>
        <v>-3.9829560382180307</v>
      </c>
      <c r="AP14" s="33">
        <f t="shared" si="24"/>
        <v>-4.0821765247233159</v>
      </c>
      <c r="AQ14" s="33">
        <f t="shared" si="25"/>
        <v>-4.1975802856489386</v>
      </c>
      <c r="AR14" s="33">
        <f t="shared" si="26"/>
        <v>-4.3239297599576449</v>
      </c>
      <c r="AS14" s="33">
        <f t="shared" si="27"/>
        <v>-4.4568801430317695</v>
      </c>
      <c r="AT14" s="34">
        <f t="shared" si="28"/>
        <v>-4.5930972713219882</v>
      </c>
      <c r="AU14" s="19"/>
      <c r="AV14" s="19"/>
      <c r="AW14" s="19"/>
      <c r="AX14" s="20"/>
      <c r="AY14" s="20"/>
      <c r="AZ14" s="20"/>
    </row>
    <row r="15" spans="1:52" ht="23.25" customHeight="1" x14ac:dyDescent="0.3">
      <c r="A15" s="5">
        <v>0.70000000000000007</v>
      </c>
      <c r="B15" s="2">
        <f t="shared" si="6"/>
        <v>1.9030045277771218E-4</v>
      </c>
      <c r="C15" s="10">
        <f t="shared" ref="C15:W15" si="31">IFERROR((C41/10000)^2/(2*$D$2),"")</f>
        <v>3.6246110296489666E-5</v>
      </c>
      <c r="D15" s="11">
        <f t="shared" si="31"/>
        <v>5.1963161105420776E-5</v>
      </c>
      <c r="E15" s="11">
        <f t="shared" si="31"/>
        <v>7.4429689240766106E-5</v>
      </c>
      <c r="F15" s="11">
        <f t="shared" si="31"/>
        <v>1.0568708556004994E-4</v>
      </c>
      <c r="G15" s="11">
        <f t="shared" si="31"/>
        <v>1.4710984790285457E-4</v>
      </c>
      <c r="H15" s="11">
        <f t="shared" si="31"/>
        <v>1.9770585445210865E-4</v>
      </c>
      <c r="I15" s="11">
        <f t="shared" si="31"/>
        <v>2.5187505436622196E-4</v>
      </c>
      <c r="J15" s="11">
        <f t="shared" si="31"/>
        <v>2.9885951806131288E-4</v>
      </c>
      <c r="K15" s="11">
        <f t="shared" si="31"/>
        <v>3.2777061692985498E-4</v>
      </c>
      <c r="L15" s="11">
        <f t="shared" si="31"/>
        <v>3.3740847935481808E-4</v>
      </c>
      <c r="M15" s="11">
        <f t="shared" si="31"/>
        <v>3.3819867379215987E-4</v>
      </c>
      <c r="N15" s="11">
        <f t="shared" si="31"/>
        <v>3.3740847935481792E-4</v>
      </c>
      <c r="O15" s="11">
        <f t="shared" si="31"/>
        <v>3.2777061692985482E-4</v>
      </c>
      <c r="P15" s="11">
        <f t="shared" si="31"/>
        <v>2.9885951806131293E-4</v>
      </c>
      <c r="Q15" s="11">
        <f t="shared" si="31"/>
        <v>2.5187505436622196E-4</v>
      </c>
      <c r="R15" s="11">
        <f t="shared" si="31"/>
        <v>1.9770585445210879E-4</v>
      </c>
      <c r="S15" s="11">
        <f t="shared" si="31"/>
        <v>1.4710984790285457E-4</v>
      </c>
      <c r="T15" s="11">
        <f t="shared" si="31"/>
        <v>1.0568708556005002E-4</v>
      </c>
      <c r="U15" s="11">
        <f t="shared" si="31"/>
        <v>7.4429689240766242E-5</v>
      </c>
      <c r="V15" s="11">
        <f t="shared" si="31"/>
        <v>5.1963161105420817E-5</v>
      </c>
      <c r="W15" s="12">
        <f t="shared" si="31"/>
        <v>3.6246110296489693E-5</v>
      </c>
      <c r="X15" s="5">
        <v>0.70000000000000007</v>
      </c>
      <c r="Y15" s="38">
        <v>0.20707851947134726</v>
      </c>
      <c r="Z15" s="32">
        <f t="shared" si="8"/>
        <v>-4.4407385923318508</v>
      </c>
      <c r="AA15" s="33">
        <f t="shared" si="9"/>
        <v>-4.284304437104737</v>
      </c>
      <c r="AB15" s="33">
        <f t="shared" si="10"/>
        <v>-4.1282537942729709</v>
      </c>
      <c r="AC15" s="33">
        <f t="shared" si="11"/>
        <v>-3.9759780780915248</v>
      </c>
      <c r="AD15" s="33">
        <f t="shared" si="12"/>
        <v>-3.8323582535354745</v>
      </c>
      <c r="AE15" s="33">
        <f t="shared" si="13"/>
        <v>-3.7039804701977088</v>
      </c>
      <c r="AF15" s="33">
        <f t="shared" si="14"/>
        <v>-3.5988148427740803</v>
      </c>
      <c r="AG15" s="33">
        <f t="shared" si="15"/>
        <v>-3.5245329082235339</v>
      </c>
      <c r="AH15" s="33">
        <f t="shared" si="16"/>
        <v>-3.4844299814463779</v>
      </c>
      <c r="AI15" s="33">
        <f t="shared" si="17"/>
        <v>-3.4718440074293637</v>
      </c>
      <c r="AJ15" s="33">
        <f t="shared" si="18"/>
        <v>-3.4708280997716185</v>
      </c>
      <c r="AK15" s="33">
        <f t="shared" si="19"/>
        <v>-3.4718440074293637</v>
      </c>
      <c r="AL15" s="33">
        <f t="shared" si="20"/>
        <v>-3.4844299814463784</v>
      </c>
      <c r="AM15" s="33">
        <f t="shared" si="21"/>
        <v>-3.5245329082235339</v>
      </c>
      <c r="AN15" s="33">
        <f t="shared" si="22"/>
        <v>-3.5988148427740803</v>
      </c>
      <c r="AO15" s="33">
        <f t="shared" si="23"/>
        <v>-3.7039804701977084</v>
      </c>
      <c r="AP15" s="33">
        <f t="shared" si="24"/>
        <v>-3.8323582535354745</v>
      </c>
      <c r="AQ15" s="33">
        <f t="shared" si="25"/>
        <v>-3.9759780780915244</v>
      </c>
      <c r="AR15" s="33">
        <f t="shared" si="26"/>
        <v>-4.12825379427297</v>
      </c>
      <c r="AS15" s="33">
        <f t="shared" si="27"/>
        <v>-4.284304437104737</v>
      </c>
      <c r="AT15" s="34">
        <f t="shared" si="28"/>
        <v>-4.4407385923318508</v>
      </c>
      <c r="AU15" s="19"/>
      <c r="AV15" s="19"/>
      <c r="AW15" s="19"/>
      <c r="AX15" s="20"/>
      <c r="AY15" s="20"/>
      <c r="AZ15" s="20"/>
    </row>
    <row r="16" spans="1:52" ht="23.25" customHeight="1" x14ac:dyDescent="0.3">
      <c r="A16" s="5">
        <v>0.60000000000000009</v>
      </c>
      <c r="B16" s="2">
        <f t="shared" si="6"/>
        <v>4.1944032338981789E-4</v>
      </c>
      <c r="C16" s="10">
        <f t="shared" ref="C16:W16" si="32">IFERROR((C42/10000)^2/(2*$D$2),"")</f>
        <v>5.0709694727483256E-5</v>
      </c>
      <c r="D16" s="11">
        <f t="shared" si="32"/>
        <v>7.6439738751782015E-5</v>
      </c>
      <c r="E16" s="11">
        <f t="shared" si="32"/>
        <v>1.1618310845708355E-4</v>
      </c>
      <c r="F16" s="11">
        <f t="shared" si="32"/>
        <v>1.768367083599081E-4</v>
      </c>
      <c r="G16" s="11">
        <f t="shared" si="32"/>
        <v>2.6650334210078701E-4</v>
      </c>
      <c r="H16" s="11">
        <f t="shared" si="32"/>
        <v>3.9082263512374828E-4</v>
      </c>
      <c r="I16" s="11">
        <f t="shared" si="32"/>
        <v>5.4418524951219778E-4</v>
      </c>
      <c r="J16" s="11">
        <f t="shared" si="32"/>
        <v>6.9862252111668613E-4</v>
      </c>
      <c r="K16" s="11">
        <f t="shared" si="32"/>
        <v>8.0820869538853098E-4</v>
      </c>
      <c r="L16" s="11">
        <f t="shared" si="32"/>
        <v>8.4920635469362162E-4</v>
      </c>
      <c r="M16" s="11">
        <f t="shared" si="32"/>
        <v>8.5281069472251786E-4</v>
      </c>
      <c r="N16" s="11">
        <f t="shared" si="32"/>
        <v>8.4920635469362129E-4</v>
      </c>
      <c r="O16" s="11">
        <f t="shared" si="32"/>
        <v>8.0820869538853033E-4</v>
      </c>
      <c r="P16" s="11">
        <f t="shared" si="32"/>
        <v>6.9862252111668678E-4</v>
      </c>
      <c r="Q16" s="11">
        <f t="shared" si="32"/>
        <v>5.4418524951219799E-4</v>
      </c>
      <c r="R16" s="11">
        <f t="shared" si="32"/>
        <v>3.9082263512374877E-4</v>
      </c>
      <c r="S16" s="11">
        <f t="shared" si="32"/>
        <v>2.6650334210078701E-4</v>
      </c>
      <c r="T16" s="11">
        <f t="shared" si="32"/>
        <v>1.768367083599082E-4</v>
      </c>
      <c r="U16" s="11">
        <f t="shared" si="32"/>
        <v>1.1618310845708359E-4</v>
      </c>
      <c r="V16" s="11">
        <f t="shared" si="32"/>
        <v>7.6439738751782124E-5</v>
      </c>
      <c r="W16" s="12">
        <f t="shared" si="32"/>
        <v>5.0709694727483236E-5</v>
      </c>
      <c r="X16" s="5">
        <v>0.60000000000000009</v>
      </c>
      <c r="Y16" s="38">
        <v>0.29889664467145255</v>
      </c>
      <c r="Z16" s="32">
        <f t="shared" si="8"/>
        <v>-4.2949090038983613</v>
      </c>
      <c r="AA16" s="33">
        <f t="shared" si="9"/>
        <v>-4.116680805903437</v>
      </c>
      <c r="AB16" s="33">
        <f t="shared" si="10"/>
        <v>-3.9348570082376595</v>
      </c>
      <c r="AC16" s="33">
        <f t="shared" si="11"/>
        <v>-3.7524275776523486</v>
      </c>
      <c r="AD16" s="33">
        <f t="shared" si="12"/>
        <v>-3.5742973403078455</v>
      </c>
      <c r="AE16" s="33">
        <f t="shared" si="13"/>
        <v>-3.4080202913589286</v>
      </c>
      <c r="AF16" s="33">
        <f t="shared" si="14"/>
        <v>-3.2642532342252748</v>
      </c>
      <c r="AG16" s="33">
        <f t="shared" si="15"/>
        <v>-3.1557574183561843</v>
      </c>
      <c r="AH16" s="33">
        <f t="shared" si="16"/>
        <v>-3.092476481363128</v>
      </c>
      <c r="AI16" s="33">
        <f t="shared" si="17"/>
        <v>-3.0709867646260953</v>
      </c>
      <c r="AJ16" s="33">
        <f t="shared" si="18"/>
        <v>-3.0691473619879397</v>
      </c>
      <c r="AK16" s="33">
        <f t="shared" si="19"/>
        <v>-3.0709867646260953</v>
      </c>
      <c r="AL16" s="33">
        <f t="shared" si="20"/>
        <v>-3.092476481363128</v>
      </c>
      <c r="AM16" s="33">
        <f t="shared" si="21"/>
        <v>-3.1557574183561838</v>
      </c>
      <c r="AN16" s="33">
        <f t="shared" si="22"/>
        <v>-3.2642532342252744</v>
      </c>
      <c r="AO16" s="33">
        <f t="shared" si="23"/>
        <v>-3.4080202913589281</v>
      </c>
      <c r="AP16" s="33">
        <f t="shared" si="24"/>
        <v>-3.5742973403078455</v>
      </c>
      <c r="AQ16" s="33">
        <f t="shared" si="25"/>
        <v>-3.7524275776523486</v>
      </c>
      <c r="AR16" s="33">
        <f t="shared" si="26"/>
        <v>-3.934857008237659</v>
      </c>
      <c r="AS16" s="33">
        <f t="shared" si="27"/>
        <v>-4.1166808059034361</v>
      </c>
      <c r="AT16" s="34">
        <f t="shared" si="28"/>
        <v>-4.2949090038983613</v>
      </c>
      <c r="AU16" s="19"/>
      <c r="AV16" s="19"/>
      <c r="AW16" s="19"/>
      <c r="AX16" s="20"/>
      <c r="AY16" s="20"/>
      <c r="AZ16" s="20"/>
    </row>
    <row r="17" spans="1:52" ht="23.25" customHeight="1" x14ac:dyDescent="0.3">
      <c r="A17" s="5">
        <v>0.50000000000000011</v>
      </c>
      <c r="B17" s="2">
        <f t="shared" si="6"/>
        <v>1.057743463021975E-3</v>
      </c>
      <c r="C17" s="10">
        <f t="shared" ref="C17:W17" si="33">IFERROR((C43/10000)^2/(2*$D$2),"")</f>
        <v>6.9264231233592881E-5</v>
      </c>
      <c r="D17" s="11">
        <f t="shared" si="33"/>
        <v>1.0999225510434553E-4</v>
      </c>
      <c r="E17" s="11">
        <f t="shared" si="33"/>
        <v>1.7819948050956034E-4</v>
      </c>
      <c r="F17" s="11">
        <f t="shared" si="33"/>
        <v>2.9324156935514118E-4</v>
      </c>
      <c r="G17" s="11">
        <f t="shared" si="33"/>
        <v>4.8565459805818709E-4</v>
      </c>
      <c r="H17" s="11">
        <f t="shared" si="33"/>
        <v>7.957747154594757E-4</v>
      </c>
      <c r="I17" s="11">
        <f t="shared" si="33"/>
        <v>1.2531836499246271E-3</v>
      </c>
      <c r="J17" s="11">
        <f t="shared" si="33"/>
        <v>1.8162444790467359E-3</v>
      </c>
      <c r="K17" s="11">
        <f t="shared" si="33"/>
        <v>2.3064922805673062E-3</v>
      </c>
      <c r="L17" s="11">
        <f t="shared" si="33"/>
        <v>2.5250195577366003E-3</v>
      </c>
      <c r="M17" s="11">
        <f t="shared" si="33"/>
        <v>2.5464790894703221E-3</v>
      </c>
      <c r="N17" s="11">
        <f t="shared" si="33"/>
        <v>2.5250195577365998E-3</v>
      </c>
      <c r="O17" s="11">
        <f t="shared" si="33"/>
        <v>2.3064922805673062E-3</v>
      </c>
      <c r="P17" s="11">
        <f t="shared" si="33"/>
        <v>1.8162444790467379E-3</v>
      </c>
      <c r="Q17" s="11">
        <f t="shared" si="33"/>
        <v>1.2531836499246288E-3</v>
      </c>
      <c r="R17" s="11">
        <f t="shared" si="33"/>
        <v>7.9577471545947602E-4</v>
      </c>
      <c r="S17" s="11">
        <f t="shared" si="33"/>
        <v>4.8565459805818769E-4</v>
      </c>
      <c r="T17" s="11">
        <f t="shared" si="33"/>
        <v>2.9324156935514123E-4</v>
      </c>
      <c r="U17" s="11">
        <f t="shared" si="33"/>
        <v>1.7819948050956048E-4</v>
      </c>
      <c r="V17" s="11">
        <f t="shared" si="33"/>
        <v>1.0999225510434557E-4</v>
      </c>
      <c r="W17" s="12">
        <f t="shared" si="33"/>
        <v>6.9264231233592813E-5</v>
      </c>
      <c r="X17" s="5">
        <v>0.50000000000000011</v>
      </c>
      <c r="Y17" s="38">
        <v>0.45454506335963718</v>
      </c>
      <c r="Z17" s="32">
        <f t="shared" si="8"/>
        <v>-4.1594909816679912</v>
      </c>
      <c r="AA17" s="33">
        <f t="shared" si="9"/>
        <v>-3.9586378937859785</v>
      </c>
      <c r="AB17" s="33">
        <f t="shared" si="10"/>
        <v>-3.7490935663606493</v>
      </c>
      <c r="AC17" s="33">
        <f t="shared" si="11"/>
        <v>-3.5327744649248718</v>
      </c>
      <c r="AD17" s="33">
        <f t="shared" si="12"/>
        <v>-3.3136724951154726</v>
      </c>
      <c r="AE17" s="33">
        <f t="shared" si="13"/>
        <v>-3.0992098640220966</v>
      </c>
      <c r="AF17" s="33">
        <f t="shared" si="14"/>
        <v>-2.9019852799201074</v>
      </c>
      <c r="AG17" s="33">
        <f t="shared" si="15"/>
        <v>-2.7408256928443318</v>
      </c>
      <c r="AH17" s="33">
        <f t="shared" si="16"/>
        <v>-2.6370479945621668</v>
      </c>
      <c r="AI17" s="33">
        <f t="shared" si="17"/>
        <v>-2.5977352536703933</v>
      </c>
      <c r="AJ17" s="33">
        <f t="shared" si="18"/>
        <v>-2.5940598857021908</v>
      </c>
      <c r="AK17" s="33">
        <f t="shared" si="19"/>
        <v>-2.5977352536703937</v>
      </c>
      <c r="AL17" s="33">
        <f t="shared" si="20"/>
        <v>-2.6370479945621668</v>
      </c>
      <c r="AM17" s="33">
        <f t="shared" si="21"/>
        <v>-2.7408256928443313</v>
      </c>
      <c r="AN17" s="33">
        <f t="shared" si="22"/>
        <v>-2.9019852799201069</v>
      </c>
      <c r="AO17" s="33">
        <f t="shared" si="23"/>
        <v>-3.0992098640220966</v>
      </c>
      <c r="AP17" s="33">
        <f t="shared" si="24"/>
        <v>-3.3136724951154721</v>
      </c>
      <c r="AQ17" s="33">
        <f t="shared" si="25"/>
        <v>-3.5327744649248718</v>
      </c>
      <c r="AR17" s="33">
        <f t="shared" si="26"/>
        <v>-3.7490935663606488</v>
      </c>
      <c r="AS17" s="33">
        <f t="shared" si="27"/>
        <v>-3.9586378937859785</v>
      </c>
      <c r="AT17" s="34">
        <f t="shared" si="28"/>
        <v>-4.1594909816679921</v>
      </c>
      <c r="AU17" s="19"/>
      <c r="AV17" s="19"/>
      <c r="AW17" s="19"/>
      <c r="AX17" s="20"/>
      <c r="AY17" s="20"/>
      <c r="AZ17" s="20"/>
    </row>
    <row r="18" spans="1:52" ht="23.25" customHeight="1" x14ac:dyDescent="0.3">
      <c r="A18" s="5">
        <v>0.40000000000000013</v>
      </c>
      <c r="B18" s="2">
        <f t="shared" si="6"/>
        <v>3.253331271185616E-3</v>
      </c>
      <c r="C18" s="10">
        <f t="shared" ref="C18:W18" si="34">IFERROR((C44/10000)^2/(2*$D$2),"")</f>
        <v>9.1415852583460433E-5</v>
      </c>
      <c r="D18" s="11">
        <f t="shared" si="34"/>
        <v>1.5281012123899543E-4</v>
      </c>
      <c r="E18" s="11">
        <f t="shared" si="34"/>
        <v>2.6422207349240427E-4</v>
      </c>
      <c r="F18" s="11">
        <f t="shared" si="34"/>
        <v>4.7254434978441598E-4</v>
      </c>
      <c r="G18" s="11">
        <f t="shared" si="34"/>
        <v>8.7069639921951651E-4</v>
      </c>
      <c r="H18" s="11">
        <f t="shared" si="34"/>
        <v>1.6333629594523235E-3</v>
      </c>
      <c r="I18" s="11">
        <f t="shared" si="34"/>
        <v>3.0356396311167736E-3</v>
      </c>
      <c r="J18" s="11">
        <f t="shared" si="34"/>
        <v>5.2966765060982589E-3</v>
      </c>
      <c r="K18" s="11">
        <f t="shared" si="34"/>
        <v>7.9577471545947426E-3</v>
      </c>
      <c r="L18" s="11">
        <f t="shared" si="34"/>
        <v>9.5278398900812411E-3</v>
      </c>
      <c r="M18" s="11">
        <f t="shared" si="34"/>
        <v>9.7140468195736664E-3</v>
      </c>
      <c r="N18" s="11">
        <f t="shared" si="34"/>
        <v>9.5278398900812307E-3</v>
      </c>
      <c r="O18" s="11">
        <f t="shared" si="34"/>
        <v>7.9577471545947548E-3</v>
      </c>
      <c r="P18" s="11">
        <f t="shared" si="34"/>
        <v>5.2966765060982702E-3</v>
      </c>
      <c r="Q18" s="11">
        <f t="shared" si="34"/>
        <v>3.0356396311167736E-3</v>
      </c>
      <c r="R18" s="11">
        <f t="shared" si="34"/>
        <v>1.6333629594523248E-3</v>
      </c>
      <c r="S18" s="11">
        <f t="shared" si="34"/>
        <v>8.7069639921951716E-4</v>
      </c>
      <c r="T18" s="11">
        <f t="shared" si="34"/>
        <v>4.7254434978441669E-4</v>
      </c>
      <c r="U18" s="11">
        <f t="shared" si="34"/>
        <v>2.6422207349240427E-4</v>
      </c>
      <c r="V18" s="11">
        <f t="shared" si="34"/>
        <v>1.5281012123899554E-4</v>
      </c>
      <c r="W18" s="12">
        <f t="shared" si="34"/>
        <v>9.1415852583460393E-5</v>
      </c>
      <c r="X18" s="5">
        <v>0.40000000000000013</v>
      </c>
      <c r="Y18" s="38">
        <v>0.74557350466364714</v>
      </c>
      <c r="Z18" s="32">
        <f t="shared" si="8"/>
        <v>-4.038978485967009</v>
      </c>
      <c r="AA18" s="33">
        <f t="shared" si="9"/>
        <v>-3.815847879708802</v>
      </c>
      <c r="AB18" s="33">
        <f t="shared" si="10"/>
        <v>-3.5780309036196534</v>
      </c>
      <c r="AC18" s="33">
        <f t="shared" si="11"/>
        <v>-3.325557425328749</v>
      </c>
      <c r="AD18" s="33">
        <f t="shared" si="12"/>
        <v>-3.0601332515693498</v>
      </c>
      <c r="AE18" s="33">
        <f t="shared" si="13"/>
        <v>-2.7869172973381016</v>
      </c>
      <c r="AF18" s="33">
        <f t="shared" si="14"/>
        <v>-2.5177497859737583</v>
      </c>
      <c r="AG18" s="33">
        <f t="shared" si="15"/>
        <v>-2.2759965507394302</v>
      </c>
      <c r="AH18" s="33">
        <f t="shared" si="16"/>
        <v>-2.0992098640220975</v>
      </c>
      <c r="AI18" s="33">
        <f t="shared" si="17"/>
        <v>-2.0210055495351926</v>
      </c>
      <c r="AJ18" s="33">
        <f t="shared" si="18"/>
        <v>-2.0125998076538529</v>
      </c>
      <c r="AK18" s="33">
        <f t="shared" si="19"/>
        <v>-2.0210055495351931</v>
      </c>
      <c r="AL18" s="33">
        <f t="shared" si="20"/>
        <v>-2.0992098640220971</v>
      </c>
      <c r="AM18" s="33">
        <f t="shared" si="21"/>
        <v>-2.2759965507394293</v>
      </c>
      <c r="AN18" s="33">
        <f t="shared" si="22"/>
        <v>-2.5177497859737583</v>
      </c>
      <c r="AO18" s="33">
        <f t="shared" si="23"/>
        <v>-2.7869172973381011</v>
      </c>
      <c r="AP18" s="33">
        <f t="shared" si="24"/>
        <v>-3.0601332515693498</v>
      </c>
      <c r="AQ18" s="33">
        <f t="shared" si="25"/>
        <v>-3.3255574253287481</v>
      </c>
      <c r="AR18" s="33">
        <f t="shared" si="26"/>
        <v>-3.5780309036196534</v>
      </c>
      <c r="AS18" s="33">
        <f t="shared" si="27"/>
        <v>-3.8158478797088016</v>
      </c>
      <c r="AT18" s="34">
        <f t="shared" si="28"/>
        <v>-4.038978485967009</v>
      </c>
      <c r="AU18" s="19"/>
      <c r="AV18" s="19"/>
      <c r="AW18" s="19"/>
      <c r="AX18" s="20"/>
      <c r="AY18" s="20"/>
      <c r="AZ18" s="20"/>
    </row>
    <row r="19" spans="1:52" ht="23.25" customHeight="1" x14ac:dyDescent="0.3">
      <c r="A19" s="5">
        <v>0.30000000000000016</v>
      </c>
      <c r="B19" s="2">
        <f t="shared" si="6"/>
        <v>1.3759465012882935E-2</v>
      </c>
      <c r="C19" s="10">
        <f t="shared" ref="C19:W19" si="35">IFERROR((C45/10000)^2/(2*$D$2),"")</f>
        <v>1.1528623507036402E-4</v>
      </c>
      <c r="D19" s="11">
        <f t="shared" si="35"/>
        <v>2.0194557251029235E-4</v>
      </c>
      <c r="E19" s="11">
        <f t="shared" si="35"/>
        <v>3.7129112961038866E-4</v>
      </c>
      <c r="F19" s="11">
        <f t="shared" si="35"/>
        <v>7.2077883767728359E-4</v>
      </c>
      <c r="G19" s="11">
        <f t="shared" si="35"/>
        <v>1.4845728573729591E-3</v>
      </c>
      <c r="H19" s="11">
        <f t="shared" si="35"/>
        <v>3.2454204625589228E-3</v>
      </c>
      <c r="I19" s="11">
        <f t="shared" si="35"/>
        <v>7.4357189412533262E-3</v>
      </c>
      <c r="J19" s="11">
        <f t="shared" si="35"/>
        <v>1.7056213894450323E-2</v>
      </c>
      <c r="K19" s="11">
        <f t="shared" si="35"/>
        <v>3.4827855968780567E-2</v>
      </c>
      <c r="L19" s="11">
        <f t="shared" si="35"/>
        <v>5.1725356504865823E-2</v>
      </c>
      <c r="M19" s="11">
        <f t="shared" si="35"/>
        <v>5.4579884462241018E-2</v>
      </c>
      <c r="N19" s="11">
        <f t="shared" si="35"/>
        <v>5.1725356504865878E-2</v>
      </c>
      <c r="O19" s="11">
        <f t="shared" si="35"/>
        <v>3.4827855968780623E-2</v>
      </c>
      <c r="P19" s="11">
        <f t="shared" si="35"/>
        <v>1.7056213894450348E-2</v>
      </c>
      <c r="Q19" s="11">
        <f t="shared" si="35"/>
        <v>7.4357189412533374E-3</v>
      </c>
      <c r="R19" s="11">
        <f t="shared" si="35"/>
        <v>3.2454204625589267E-3</v>
      </c>
      <c r="S19" s="11">
        <f t="shared" si="35"/>
        <v>1.4845728573729599E-3</v>
      </c>
      <c r="T19" s="11">
        <f t="shared" si="35"/>
        <v>7.2077883767728403E-4</v>
      </c>
      <c r="U19" s="11">
        <f t="shared" si="35"/>
        <v>3.7129112961038898E-4</v>
      </c>
      <c r="V19" s="11">
        <f t="shared" si="35"/>
        <v>2.0194557251029252E-4</v>
      </c>
      <c r="W19" s="12">
        <f t="shared" si="35"/>
        <v>1.1528623507036406E-4</v>
      </c>
      <c r="X19" s="5">
        <v>0.30000000000000016</v>
      </c>
      <c r="Y19" s="38">
        <v>1.38038379560363</v>
      </c>
      <c r="Z19" s="32">
        <f t="shared" si="8"/>
        <v>-3.9382225434412303</v>
      </c>
      <c r="AA19" s="33">
        <f t="shared" si="9"/>
        <v>-3.6947656639370572</v>
      </c>
      <c r="AB19" s="33">
        <f t="shared" si="10"/>
        <v>-3.4302854262310936</v>
      </c>
      <c r="AC19" s="33">
        <f t="shared" si="11"/>
        <v>-3.1421979728820726</v>
      </c>
      <c r="AD19" s="33">
        <f t="shared" si="12"/>
        <v>-2.8283984839698539</v>
      </c>
      <c r="AE19" s="33">
        <f t="shared" si="13"/>
        <v>-2.4887290299144751</v>
      </c>
      <c r="AF19" s="33">
        <f t="shared" si="14"/>
        <v>-2.1286770342537733</v>
      </c>
      <c r="AG19" s="33">
        <f t="shared" si="15"/>
        <v>-1.7681173663239593</v>
      </c>
      <c r="AH19" s="33">
        <f t="shared" si="16"/>
        <v>-1.4580732602413886</v>
      </c>
      <c r="AI19" s="33">
        <f t="shared" si="17"/>
        <v>-1.2862965073792421</v>
      </c>
      <c r="AJ19" s="33">
        <f t="shared" si="18"/>
        <v>-1.2629673880040535</v>
      </c>
      <c r="AK19" s="33">
        <f t="shared" si="19"/>
        <v>-1.2862965073792416</v>
      </c>
      <c r="AL19" s="33">
        <f t="shared" si="20"/>
        <v>-1.4580732602413879</v>
      </c>
      <c r="AM19" s="33">
        <f t="shared" si="21"/>
        <v>-1.7681173663239587</v>
      </c>
      <c r="AN19" s="33">
        <f t="shared" si="22"/>
        <v>-2.1286770342537729</v>
      </c>
      <c r="AO19" s="33">
        <f t="shared" si="23"/>
        <v>-2.4887290299144746</v>
      </c>
      <c r="AP19" s="33">
        <f t="shared" si="24"/>
        <v>-2.8283984839698535</v>
      </c>
      <c r="AQ19" s="33">
        <f t="shared" si="25"/>
        <v>-3.1421979728820726</v>
      </c>
      <c r="AR19" s="33">
        <f t="shared" si="26"/>
        <v>-3.4302854262310936</v>
      </c>
      <c r="AS19" s="33">
        <f t="shared" si="27"/>
        <v>-3.6947656639370567</v>
      </c>
      <c r="AT19" s="34">
        <f t="shared" si="28"/>
        <v>-3.9382225434412303</v>
      </c>
      <c r="AU19" s="19"/>
      <c r="AV19" s="19"/>
      <c r="AW19" s="19"/>
      <c r="AX19" s="20"/>
      <c r="AY19" s="20"/>
      <c r="AZ19" s="20"/>
    </row>
    <row r="20" spans="1:52" ht="23.25" customHeight="1" x14ac:dyDescent="0.3">
      <c r="A20" s="5">
        <v>0.20000000000000015</v>
      </c>
      <c r="B20" s="2">
        <f t="shared" si="6"/>
        <v>0.10448492509585483</v>
      </c>
      <c r="C20" s="10">
        <f t="shared" ref="C20:W20" si="36">IFERROR((C46/10000)^2/(2*$D$2),"")</f>
        <v>1.3740677550183009E-4</v>
      </c>
      <c r="D20" s="11">
        <f t="shared" si="36"/>
        <v>2.500105187157321E-4</v>
      </c>
      <c r="E20" s="11">
        <f t="shared" si="36"/>
        <v>4.8383561941818868E-4</v>
      </c>
      <c r="F20" s="11">
        <f t="shared" si="36"/>
        <v>1.0085249751687843E-3</v>
      </c>
      <c r="G20" s="11">
        <f t="shared" si="36"/>
        <v>2.3002862868750484E-3</v>
      </c>
      <c r="H20" s="11">
        <f t="shared" si="36"/>
        <v>5.8506145653414677E-3</v>
      </c>
      <c r="I20" s="11">
        <f t="shared" si="36"/>
        <v>1.6910212703513852E-2</v>
      </c>
      <c r="J20" s="11">
        <f t="shared" si="36"/>
        <v>5.5724569550048952E-2</v>
      </c>
      <c r="K20" s="11">
        <f t="shared" si="36"/>
        <v>0.19428093639147295</v>
      </c>
      <c r="L20" s="11">
        <f t="shared" si="36"/>
        <v>0.50929581789406242</v>
      </c>
      <c r="M20" s="11">
        <f t="shared" si="36"/>
        <v>0.62169899645271354</v>
      </c>
      <c r="N20" s="11">
        <f t="shared" si="36"/>
        <v>0.50929581789406209</v>
      </c>
      <c r="O20" s="11">
        <f t="shared" si="36"/>
        <v>0.19428093639147337</v>
      </c>
      <c r="P20" s="11">
        <f t="shared" si="36"/>
        <v>5.5724569550049063E-2</v>
      </c>
      <c r="Q20" s="11">
        <f t="shared" si="36"/>
        <v>1.6910212703513852E-2</v>
      </c>
      <c r="R20" s="11">
        <f t="shared" si="36"/>
        <v>5.8506145653414625E-3</v>
      </c>
      <c r="S20" s="11">
        <f t="shared" si="36"/>
        <v>2.3002862868750497E-3</v>
      </c>
      <c r="T20" s="11">
        <f t="shared" si="36"/>
        <v>1.0085249751687847E-3</v>
      </c>
      <c r="U20" s="11">
        <f t="shared" si="36"/>
        <v>4.8383561941818889E-4</v>
      </c>
      <c r="V20" s="11">
        <f t="shared" si="36"/>
        <v>2.5001051871573226E-4</v>
      </c>
      <c r="W20" s="12">
        <f t="shared" si="36"/>
        <v>1.374067755018302E-4</v>
      </c>
      <c r="X20" s="5">
        <v>0.20000000000000015</v>
      </c>
      <c r="Y20" s="38">
        <v>3.2016134620761418</v>
      </c>
      <c r="Z20" s="32">
        <f t="shared" si="8"/>
        <v>-3.8619918517705942</v>
      </c>
      <c r="AA20" s="33">
        <f t="shared" si="9"/>
        <v>-3.6020417188315696</v>
      </c>
      <c r="AB20" s="33">
        <f t="shared" si="10"/>
        <v>-3.3153021625402048</v>
      </c>
      <c r="AC20" s="33">
        <f t="shared" si="11"/>
        <v>-2.9963133424252524</v>
      </c>
      <c r="AD20" s="33">
        <f t="shared" si="12"/>
        <v>-2.63821810960297</v>
      </c>
      <c r="AE20" s="33">
        <f t="shared" si="13"/>
        <v>-2.2327985119831215</v>
      </c>
      <c r="AF20" s="33">
        <f t="shared" si="14"/>
        <v>-1.7718509296357665</v>
      </c>
      <c r="AG20" s="33">
        <f t="shared" si="15"/>
        <v>-1.2539532775854636</v>
      </c>
      <c r="AH20" s="33">
        <f t="shared" si="16"/>
        <v>-0.71156981198987246</v>
      </c>
      <c r="AI20" s="33">
        <f t="shared" si="17"/>
        <v>-0.29302989003821134</v>
      </c>
      <c r="AJ20" s="33">
        <f t="shared" si="18"/>
        <v>-0.20641983366996644</v>
      </c>
      <c r="AK20" s="33">
        <f t="shared" si="19"/>
        <v>-0.29302989003821162</v>
      </c>
      <c r="AL20" s="33">
        <f t="shared" si="20"/>
        <v>-0.71156981198987157</v>
      </c>
      <c r="AM20" s="33">
        <f t="shared" si="21"/>
        <v>-1.2539532775854627</v>
      </c>
      <c r="AN20" s="33">
        <f t="shared" si="22"/>
        <v>-1.7718509296357665</v>
      </c>
      <c r="AO20" s="33">
        <f t="shared" si="23"/>
        <v>-2.232798511983122</v>
      </c>
      <c r="AP20" s="33">
        <f t="shared" si="24"/>
        <v>-2.6382181096029695</v>
      </c>
      <c r="AQ20" s="33">
        <f t="shared" si="25"/>
        <v>-2.9963133424252524</v>
      </c>
      <c r="AR20" s="33">
        <f t="shared" si="26"/>
        <v>-3.3153021625402048</v>
      </c>
      <c r="AS20" s="33">
        <f t="shared" si="27"/>
        <v>-3.6020417188315692</v>
      </c>
      <c r="AT20" s="34">
        <f t="shared" si="28"/>
        <v>-3.8619918517705938</v>
      </c>
      <c r="AU20" s="19"/>
      <c r="AV20" s="19"/>
      <c r="AW20" s="19"/>
      <c r="AX20" s="20"/>
      <c r="AY20" s="20"/>
      <c r="AZ20" s="20"/>
    </row>
    <row r="21" spans="1:52" ht="23.25" customHeight="1" x14ac:dyDescent="0.3">
      <c r="A21" s="5">
        <v>0.10000000000000014</v>
      </c>
      <c r="B21" s="2">
        <f t="shared" si="6"/>
        <v>3.2002784731832246</v>
      </c>
      <c r="C21" s="10">
        <f t="shared" ref="C21:W21" si="37">IFERROR((C47/10000)^2/(2*$D$2),"")</f>
        <v>1.5332713396868901E-4</v>
      </c>
      <c r="D21" s="11">
        <f t="shared" si="37"/>
        <v>2.8601452684375316E-4</v>
      </c>
      <c r="E21" s="11">
        <f t="shared" si="37"/>
        <v>5.7284857497450479E-4</v>
      </c>
      <c r="F21" s="11">
        <f t="shared" si="37"/>
        <v>1.2541409515641336E-3</v>
      </c>
      <c r="G21" s="11">
        <f t="shared" si="37"/>
        <v>3.0783730357643803E-3</v>
      </c>
      <c r="H21" s="11">
        <f t="shared" si="37"/>
        <v>8.7940336321171257E-3</v>
      </c>
      <c r="I21" s="11">
        <f t="shared" si="37"/>
        <v>3.0965479642764044E-2</v>
      </c>
      <c r="J21" s="11">
        <f t="shared" si="37"/>
        <v>0.14721832236000287</v>
      </c>
      <c r="K21" s="11">
        <f t="shared" si="37"/>
        <v>1.0822536130248832</v>
      </c>
      <c r="L21" s="11">
        <f t="shared" si="37"/>
        <v>12.433979929054217</v>
      </c>
      <c r="M21" s="11">
        <f t="shared" si="37"/>
        <v>39.788735772973475</v>
      </c>
      <c r="N21" s="11">
        <f t="shared" si="37"/>
        <v>12.433979929054264</v>
      </c>
      <c r="O21" s="11">
        <f t="shared" si="37"/>
        <v>1.0822536130248857</v>
      </c>
      <c r="P21" s="11">
        <f t="shared" si="37"/>
        <v>0.1472183223600029</v>
      </c>
      <c r="Q21" s="11">
        <f t="shared" si="37"/>
        <v>3.0965479642764054E-2</v>
      </c>
      <c r="R21" s="11">
        <f t="shared" si="37"/>
        <v>8.7940336321171257E-3</v>
      </c>
      <c r="S21" s="11">
        <f t="shared" si="37"/>
        <v>3.0783730357643807E-3</v>
      </c>
      <c r="T21" s="11">
        <f t="shared" si="37"/>
        <v>1.2541409515641349E-3</v>
      </c>
      <c r="U21" s="11">
        <f t="shared" si="37"/>
        <v>5.7284857497450533E-4</v>
      </c>
      <c r="V21" s="11">
        <f t="shared" si="37"/>
        <v>2.8601452684375354E-4</v>
      </c>
      <c r="W21" s="12">
        <f t="shared" si="37"/>
        <v>1.5332713396868917E-4</v>
      </c>
      <c r="X21" s="5">
        <v>0.10000000000000014</v>
      </c>
      <c r="Y21" s="38">
        <v>12.860774304719971</v>
      </c>
      <c r="Z21" s="32">
        <f t="shared" si="8"/>
        <v>-3.8143809821964658</v>
      </c>
      <c r="AA21" s="33">
        <f t="shared" si="9"/>
        <v>-3.5436119082420698</v>
      </c>
      <c r="AB21" s="33">
        <f t="shared" si="10"/>
        <v>-3.2419601629262056</v>
      </c>
      <c r="AC21" s="33">
        <f t="shared" si="11"/>
        <v>-2.9016536508685604</v>
      </c>
      <c r="AD21" s="33">
        <f t="shared" si="12"/>
        <v>-2.5116787537190826</v>
      </c>
      <c r="AE21" s="33">
        <f t="shared" si="13"/>
        <v>-2.0558118777867067</v>
      </c>
      <c r="AF21" s="33">
        <f t="shared" si="14"/>
        <v>-1.5091221885563182</v>
      </c>
      <c r="AG21" s="33">
        <f t="shared" si="15"/>
        <v>-0.83203813561908335</v>
      </c>
      <c r="AH21" s="33">
        <f t="shared" si="16"/>
        <v>3.4329044348119231E-2</v>
      </c>
      <c r="AI21" s="33">
        <f t="shared" si="17"/>
        <v>1.094610161994013</v>
      </c>
      <c r="AJ21" s="33">
        <f t="shared" si="18"/>
        <v>1.5997601403139186</v>
      </c>
      <c r="AK21" s="33">
        <f t="shared" si="19"/>
        <v>1.0946101619940145</v>
      </c>
      <c r="AL21" s="33">
        <f t="shared" si="20"/>
        <v>3.4329044348120216E-2</v>
      </c>
      <c r="AM21" s="33">
        <f t="shared" si="21"/>
        <v>-0.83203813561908324</v>
      </c>
      <c r="AN21" s="33">
        <f t="shared" si="22"/>
        <v>-1.509122188556318</v>
      </c>
      <c r="AO21" s="33">
        <f t="shared" si="23"/>
        <v>-2.0558118777867067</v>
      </c>
      <c r="AP21" s="33">
        <f t="shared" si="24"/>
        <v>-2.5116787537190826</v>
      </c>
      <c r="AQ21" s="33">
        <f t="shared" si="25"/>
        <v>-2.90165365086856</v>
      </c>
      <c r="AR21" s="33">
        <f t="shared" si="26"/>
        <v>-3.2419601629262051</v>
      </c>
      <c r="AS21" s="33">
        <f t="shared" si="27"/>
        <v>-3.5436119082420694</v>
      </c>
      <c r="AT21" s="34">
        <f t="shared" si="28"/>
        <v>-3.8143809821964654</v>
      </c>
      <c r="AU21" s="19"/>
      <c r="AV21" s="19"/>
      <c r="AW21" s="19"/>
      <c r="AX21" s="20"/>
      <c r="AY21" s="20"/>
      <c r="AZ21" s="20"/>
    </row>
    <row r="22" spans="1:52" ht="23.25" customHeight="1" x14ac:dyDescent="0.3">
      <c r="A22" s="5">
        <v>0</v>
      </c>
      <c r="B22" s="2">
        <f t="shared" si="6"/>
        <v>16.191493051763874</v>
      </c>
      <c r="C22" s="10">
        <f t="shared" ref="C22:W22" si="38">IFERROR((C48/10000)^2/(2*$D$2),"")</f>
        <v>1.5915494309189535E-4</v>
      </c>
      <c r="D22" s="11">
        <f t="shared" si="38"/>
        <v>2.9947810404521916E-4</v>
      </c>
      <c r="E22" s="11">
        <f t="shared" si="38"/>
        <v>6.0712792622335502E-4</v>
      </c>
      <c r="F22" s="11">
        <f t="shared" si="38"/>
        <v>1.3527946951686395E-3</v>
      </c>
      <c r="G22" s="11">
        <f t="shared" si="38"/>
        <v>3.4112427788900715E-3</v>
      </c>
      <c r="H22" s="11">
        <f t="shared" si="38"/>
        <v>1.0185916357881297E-2</v>
      </c>
      <c r="I22" s="11">
        <f t="shared" si="38"/>
        <v>3.8856187278294749E-2</v>
      </c>
      <c r="J22" s="11">
        <f t="shared" si="38"/>
        <v>0.2183195378489648</v>
      </c>
      <c r="K22" s="11">
        <f t="shared" si="38"/>
        <v>2.4867959858108621</v>
      </c>
      <c r="L22" s="11">
        <f t="shared" si="38"/>
        <v>159.15494309189529</v>
      </c>
      <c r="M22" s="11" t="str">
        <f t="shared" si="38"/>
        <v/>
      </c>
      <c r="N22" s="11">
        <f t="shared" si="38"/>
        <v>159.15494309189529</v>
      </c>
      <c r="O22" s="11">
        <f t="shared" si="38"/>
        <v>2.4867959858108621</v>
      </c>
      <c r="P22" s="11">
        <f t="shared" si="38"/>
        <v>0.2183195378489648</v>
      </c>
      <c r="Q22" s="11">
        <f t="shared" si="38"/>
        <v>3.8856187278294749E-2</v>
      </c>
      <c r="R22" s="11">
        <f t="shared" si="38"/>
        <v>1.0185916357881297E-2</v>
      </c>
      <c r="S22" s="11">
        <f t="shared" si="38"/>
        <v>3.4112427788900771E-3</v>
      </c>
      <c r="T22" s="11">
        <f t="shared" si="38"/>
        <v>1.3527946951686408E-3</v>
      </c>
      <c r="U22" s="11">
        <f t="shared" si="38"/>
        <v>6.071279262233561E-4</v>
      </c>
      <c r="V22" s="11">
        <f t="shared" si="38"/>
        <v>2.9947810404521948E-4</v>
      </c>
      <c r="W22" s="12">
        <f t="shared" si="38"/>
        <v>1.5915494309189546E-4</v>
      </c>
      <c r="X22" s="5">
        <v>0</v>
      </c>
      <c r="Y22" s="38">
        <v>23.950639713483863</v>
      </c>
      <c r="Z22" s="32">
        <f t="shared" si="8"/>
        <v>-3.7981798683581149</v>
      </c>
      <c r="AA22" s="33">
        <f t="shared" si="9"/>
        <v>-3.5236349249940644</v>
      </c>
      <c r="AB22" s="33">
        <f t="shared" si="10"/>
        <v>-3.2167197903097771</v>
      </c>
      <c r="AC22" s="33">
        <f t="shared" si="11"/>
        <v>-2.868768108443656</v>
      </c>
      <c r="AD22" s="33">
        <f t="shared" si="12"/>
        <v>-2.4670873706599772</v>
      </c>
      <c r="AE22" s="33">
        <f t="shared" si="13"/>
        <v>-1.9919998943742281</v>
      </c>
      <c r="AF22" s="33">
        <f t="shared" si="14"/>
        <v>-1.4105398163258895</v>
      </c>
      <c r="AG22" s="33">
        <f t="shared" si="15"/>
        <v>-0.66090739667608966</v>
      </c>
      <c r="AH22" s="33">
        <f t="shared" si="16"/>
        <v>0.39564015765799737</v>
      </c>
      <c r="AI22" s="33">
        <f t="shared" si="17"/>
        <v>2.2018201316418846</v>
      </c>
      <c r="AJ22" s="33" t="str">
        <f t="shared" si="18"/>
        <v/>
      </c>
      <c r="AK22" s="33">
        <f t="shared" si="19"/>
        <v>2.2018201316418846</v>
      </c>
      <c r="AL22" s="33">
        <f t="shared" si="20"/>
        <v>0.39564015765799737</v>
      </c>
      <c r="AM22" s="33">
        <f t="shared" si="21"/>
        <v>-0.66090739667608966</v>
      </c>
      <c r="AN22" s="33">
        <f t="shared" si="22"/>
        <v>-1.4105398163258895</v>
      </c>
      <c r="AO22" s="33">
        <f t="shared" si="23"/>
        <v>-1.9919998943742281</v>
      </c>
      <c r="AP22" s="33">
        <f t="shared" si="24"/>
        <v>-2.4670873706599767</v>
      </c>
      <c r="AQ22" s="33">
        <f t="shared" si="25"/>
        <v>-2.8687681084436556</v>
      </c>
      <c r="AR22" s="33">
        <f t="shared" si="26"/>
        <v>-3.2167197903097762</v>
      </c>
      <c r="AS22" s="33">
        <f t="shared" si="27"/>
        <v>-3.5236349249940639</v>
      </c>
      <c r="AT22" s="34">
        <f t="shared" si="28"/>
        <v>-3.7981798683581145</v>
      </c>
      <c r="AU22" s="20"/>
      <c r="AV22" s="54">
        <v>0</v>
      </c>
      <c r="AW22" s="21" t="s">
        <v>15</v>
      </c>
      <c r="AX22" s="22" t="s">
        <v>17</v>
      </c>
      <c r="AY22" s="21" t="s">
        <v>16</v>
      </c>
      <c r="AZ22" s="20"/>
    </row>
    <row r="23" spans="1:52" ht="23.25" customHeight="1" x14ac:dyDescent="0.3">
      <c r="A23" s="5">
        <v>-0.1</v>
      </c>
      <c r="B23" s="2">
        <f t="shared" si="6"/>
        <v>3.2002784731832472</v>
      </c>
      <c r="C23" s="10">
        <f t="shared" ref="C23:W23" si="39">IFERROR((C49/10000)^2/(2*$D$2),"")</f>
        <v>1.5332713396868909E-4</v>
      </c>
      <c r="D23" s="11">
        <f t="shared" si="39"/>
        <v>2.8601452684375316E-4</v>
      </c>
      <c r="E23" s="11">
        <f t="shared" si="39"/>
        <v>5.7284857497450447E-4</v>
      </c>
      <c r="F23" s="11">
        <f t="shared" si="39"/>
        <v>1.2541409515641336E-3</v>
      </c>
      <c r="G23" s="11">
        <f t="shared" si="39"/>
        <v>3.0783730357643803E-3</v>
      </c>
      <c r="H23" s="11">
        <f t="shared" si="39"/>
        <v>8.7940336321171257E-3</v>
      </c>
      <c r="I23" s="11">
        <f t="shared" si="39"/>
        <v>3.0965479642764065E-2</v>
      </c>
      <c r="J23" s="11">
        <f t="shared" si="39"/>
        <v>0.1472183223600031</v>
      </c>
      <c r="K23" s="11">
        <f t="shared" si="39"/>
        <v>1.0822536130248857</v>
      </c>
      <c r="L23" s="11">
        <f t="shared" si="39"/>
        <v>12.433979929054278</v>
      </c>
      <c r="M23" s="11">
        <f t="shared" si="39"/>
        <v>39.788735772973823</v>
      </c>
      <c r="N23" s="11">
        <f t="shared" si="39"/>
        <v>12.43397992905432</v>
      </c>
      <c r="O23" s="11">
        <f t="shared" si="39"/>
        <v>1.0822536130248883</v>
      </c>
      <c r="P23" s="11">
        <f t="shared" si="39"/>
        <v>0.1472183223600031</v>
      </c>
      <c r="Q23" s="11">
        <f t="shared" si="39"/>
        <v>3.0965479642764065E-2</v>
      </c>
      <c r="R23" s="11">
        <f t="shared" si="39"/>
        <v>8.7940336321171257E-3</v>
      </c>
      <c r="S23" s="11">
        <f t="shared" si="39"/>
        <v>3.0783730357643807E-3</v>
      </c>
      <c r="T23" s="11">
        <f t="shared" si="39"/>
        <v>1.254140951564136E-3</v>
      </c>
      <c r="U23" s="11">
        <f t="shared" si="39"/>
        <v>5.7284857497450533E-4</v>
      </c>
      <c r="V23" s="11">
        <f t="shared" si="39"/>
        <v>2.8601452684375354E-4</v>
      </c>
      <c r="W23" s="12">
        <f t="shared" si="39"/>
        <v>1.5332713396868912E-4</v>
      </c>
      <c r="X23" s="5">
        <v>-0.1</v>
      </c>
      <c r="Y23" s="38">
        <v>12.860774304720007</v>
      </c>
      <c r="Z23" s="32">
        <f t="shared" si="8"/>
        <v>-3.8143809821964654</v>
      </c>
      <c r="AA23" s="33">
        <f t="shared" si="9"/>
        <v>-3.5436119082420698</v>
      </c>
      <c r="AB23" s="33">
        <f t="shared" si="10"/>
        <v>-3.2419601629262056</v>
      </c>
      <c r="AC23" s="33">
        <f t="shared" si="11"/>
        <v>-2.9016536508685604</v>
      </c>
      <c r="AD23" s="33">
        <f t="shared" si="12"/>
        <v>-2.5116787537190826</v>
      </c>
      <c r="AE23" s="33">
        <f t="shared" si="13"/>
        <v>-2.0558118777867067</v>
      </c>
      <c r="AF23" s="33">
        <f t="shared" si="14"/>
        <v>-1.509122188556318</v>
      </c>
      <c r="AG23" s="33">
        <f t="shared" si="15"/>
        <v>-0.83203813561908269</v>
      </c>
      <c r="AH23" s="33">
        <f t="shared" si="16"/>
        <v>3.4329044348120216E-2</v>
      </c>
      <c r="AI23" s="33">
        <f t="shared" si="17"/>
        <v>1.094610161994015</v>
      </c>
      <c r="AJ23" s="33">
        <f t="shared" si="18"/>
        <v>1.5997601403139223</v>
      </c>
      <c r="AK23" s="33">
        <f t="shared" si="19"/>
        <v>1.0946101619940165</v>
      </c>
      <c r="AL23" s="33">
        <f t="shared" si="20"/>
        <v>3.4329044348121285E-2</v>
      </c>
      <c r="AM23" s="33">
        <f t="shared" si="21"/>
        <v>-0.83203813561908269</v>
      </c>
      <c r="AN23" s="33">
        <f t="shared" si="22"/>
        <v>-1.509122188556318</v>
      </c>
      <c r="AO23" s="33">
        <f t="shared" si="23"/>
        <v>-2.0558118777867067</v>
      </c>
      <c r="AP23" s="33">
        <f t="shared" si="24"/>
        <v>-2.5116787537190826</v>
      </c>
      <c r="AQ23" s="33">
        <f t="shared" si="25"/>
        <v>-2.9016536508685595</v>
      </c>
      <c r="AR23" s="33">
        <f t="shared" si="26"/>
        <v>-3.2419601629262051</v>
      </c>
      <c r="AS23" s="33">
        <f t="shared" si="27"/>
        <v>-3.5436119082420694</v>
      </c>
      <c r="AT23" s="34">
        <f t="shared" si="28"/>
        <v>-3.8143809821964654</v>
      </c>
      <c r="AU23" s="20"/>
      <c r="AV23" s="19">
        <f>SUM(L21:N23)</f>
        <v>447.62327744595495</v>
      </c>
      <c r="AW23" s="19">
        <f t="shared" ref="AW23:AW32" si="40">AV23-AV22</f>
        <v>447.62327744595495</v>
      </c>
      <c r="AX23" s="23">
        <v>8</v>
      </c>
      <c r="AY23" s="19">
        <f>AW23/8</f>
        <v>55.952909680744369</v>
      </c>
      <c r="AZ23" s="20"/>
    </row>
    <row r="24" spans="1:52" ht="23.25" customHeight="1" x14ac:dyDescent="0.3">
      <c r="A24" s="5">
        <v>-0.2</v>
      </c>
      <c r="B24" s="2">
        <f t="shared" si="6"/>
        <v>0.10448492509585525</v>
      </c>
      <c r="C24" s="10">
        <f t="shared" ref="C24:W24" si="41">IFERROR((C50/10000)^2/(2*$D$2),"")</f>
        <v>1.3740677550183009E-4</v>
      </c>
      <c r="D24" s="11">
        <f t="shared" si="41"/>
        <v>2.500105187157321E-4</v>
      </c>
      <c r="E24" s="11">
        <f t="shared" si="41"/>
        <v>4.8383561941818868E-4</v>
      </c>
      <c r="F24" s="11">
        <f t="shared" si="41"/>
        <v>1.0085249751687843E-3</v>
      </c>
      <c r="G24" s="11">
        <f t="shared" si="41"/>
        <v>2.3002862868750484E-3</v>
      </c>
      <c r="H24" s="11">
        <f t="shared" si="41"/>
        <v>5.8506145653414677E-3</v>
      </c>
      <c r="I24" s="11">
        <f t="shared" si="41"/>
        <v>1.6910212703513873E-2</v>
      </c>
      <c r="J24" s="11">
        <f t="shared" si="41"/>
        <v>5.5724569550049056E-2</v>
      </c>
      <c r="K24" s="11">
        <f t="shared" si="41"/>
        <v>0.19428093639147342</v>
      </c>
      <c r="L24" s="11">
        <f t="shared" si="41"/>
        <v>0.50929581789406497</v>
      </c>
      <c r="M24" s="11">
        <f t="shared" si="41"/>
        <v>0.62169899645271554</v>
      </c>
      <c r="N24" s="11">
        <f t="shared" si="41"/>
        <v>0.50929581789406508</v>
      </c>
      <c r="O24" s="11">
        <f t="shared" si="41"/>
        <v>0.19428093639147365</v>
      </c>
      <c r="P24" s="11">
        <f t="shared" si="41"/>
        <v>5.5724569550049098E-2</v>
      </c>
      <c r="Q24" s="11">
        <f t="shared" si="41"/>
        <v>1.6910212703513873E-2</v>
      </c>
      <c r="R24" s="11">
        <f t="shared" si="41"/>
        <v>5.8506145653414695E-3</v>
      </c>
      <c r="S24" s="11">
        <f t="shared" si="41"/>
        <v>2.3002862868750488E-3</v>
      </c>
      <c r="T24" s="11">
        <f t="shared" si="41"/>
        <v>1.0085249751687851E-3</v>
      </c>
      <c r="U24" s="11">
        <f t="shared" si="41"/>
        <v>4.8383561941818889E-4</v>
      </c>
      <c r="V24" s="11">
        <f t="shared" si="41"/>
        <v>2.5001051871573226E-4</v>
      </c>
      <c r="W24" s="12">
        <f t="shared" si="41"/>
        <v>1.374067755018302E-4</v>
      </c>
      <c r="X24" s="5">
        <v>-0.2</v>
      </c>
      <c r="Y24" s="38">
        <v>3.2016134620761458</v>
      </c>
      <c r="Z24" s="32">
        <f t="shared" si="8"/>
        <v>-3.8619918517705942</v>
      </c>
      <c r="AA24" s="33">
        <f t="shared" si="9"/>
        <v>-3.6020417188315696</v>
      </c>
      <c r="AB24" s="33">
        <f t="shared" si="10"/>
        <v>-3.3153021625402048</v>
      </c>
      <c r="AC24" s="33">
        <f t="shared" si="11"/>
        <v>-2.9963133424252524</v>
      </c>
      <c r="AD24" s="33">
        <f t="shared" si="12"/>
        <v>-2.63821810960297</v>
      </c>
      <c r="AE24" s="33">
        <f t="shared" si="13"/>
        <v>-2.2327985119831215</v>
      </c>
      <c r="AF24" s="33">
        <f t="shared" si="14"/>
        <v>-1.7718509296357661</v>
      </c>
      <c r="AG24" s="33">
        <f t="shared" si="15"/>
        <v>-1.2539532775854627</v>
      </c>
      <c r="AH24" s="33">
        <f t="shared" si="16"/>
        <v>-0.71156981198987146</v>
      </c>
      <c r="AI24" s="33">
        <f t="shared" si="17"/>
        <v>-0.29302989003820917</v>
      </c>
      <c r="AJ24" s="33">
        <f t="shared" si="18"/>
        <v>-0.20641983366996505</v>
      </c>
      <c r="AK24" s="33">
        <f t="shared" si="19"/>
        <v>-0.29302989003820906</v>
      </c>
      <c r="AL24" s="33">
        <f t="shared" si="20"/>
        <v>-0.7115698119898709</v>
      </c>
      <c r="AM24" s="33">
        <f t="shared" si="21"/>
        <v>-1.2539532775854625</v>
      </c>
      <c r="AN24" s="33">
        <f t="shared" si="22"/>
        <v>-1.7718509296357661</v>
      </c>
      <c r="AO24" s="33">
        <f t="shared" si="23"/>
        <v>-2.2327985119831215</v>
      </c>
      <c r="AP24" s="33">
        <f t="shared" si="24"/>
        <v>-2.63821810960297</v>
      </c>
      <c r="AQ24" s="33">
        <f t="shared" si="25"/>
        <v>-2.9963133424252524</v>
      </c>
      <c r="AR24" s="33">
        <f t="shared" si="26"/>
        <v>-3.3153021625402048</v>
      </c>
      <c r="AS24" s="33">
        <f t="shared" si="27"/>
        <v>-3.6020417188315692</v>
      </c>
      <c r="AT24" s="34">
        <f t="shared" si="28"/>
        <v>-3.8619918517705938</v>
      </c>
      <c r="AU24" s="20"/>
      <c r="AV24" s="19">
        <f>SUM(K20:O24)</f>
        <v>460.98358887972375</v>
      </c>
      <c r="AW24" s="19">
        <f t="shared" si="40"/>
        <v>13.3603114337688</v>
      </c>
      <c r="AX24" s="23">
        <f>AX23+8</f>
        <v>16</v>
      </c>
      <c r="AY24" s="19">
        <f>AW24/AX24</f>
        <v>0.83501946461054999</v>
      </c>
      <c r="AZ24" s="20"/>
    </row>
    <row r="25" spans="1:52" ht="23.25" customHeight="1" x14ac:dyDescent="0.3">
      <c r="A25" s="5">
        <v>-0.30000000000000004</v>
      </c>
      <c r="B25" s="2">
        <f t="shared" si="6"/>
        <v>1.3759465012882969E-2</v>
      </c>
      <c r="C25" s="10">
        <f t="shared" ref="C25:W25" si="42">IFERROR((C51/10000)^2/(2*$D$2),"")</f>
        <v>1.1528623507036402E-4</v>
      </c>
      <c r="D25" s="11">
        <f t="shared" si="42"/>
        <v>2.0194557251029235E-4</v>
      </c>
      <c r="E25" s="11">
        <f t="shared" si="42"/>
        <v>3.7129112961038866E-4</v>
      </c>
      <c r="F25" s="11">
        <f t="shared" si="42"/>
        <v>7.2077883767728424E-4</v>
      </c>
      <c r="G25" s="11">
        <f t="shared" si="42"/>
        <v>1.4845728573729599E-3</v>
      </c>
      <c r="H25" s="11">
        <f t="shared" si="42"/>
        <v>3.2454204625589271E-3</v>
      </c>
      <c r="I25" s="11">
        <f t="shared" si="42"/>
        <v>7.4357189412533444E-3</v>
      </c>
      <c r="J25" s="11">
        <f t="shared" si="42"/>
        <v>1.7056213894450348E-2</v>
      </c>
      <c r="K25" s="11">
        <f t="shared" si="42"/>
        <v>3.4827855968780699E-2</v>
      </c>
      <c r="L25" s="11">
        <f t="shared" si="42"/>
        <v>5.1725356504865982E-2</v>
      </c>
      <c r="M25" s="11">
        <f t="shared" si="42"/>
        <v>5.4579884462241199E-2</v>
      </c>
      <c r="N25" s="11">
        <f t="shared" si="42"/>
        <v>5.1725356504865955E-2</v>
      </c>
      <c r="O25" s="11">
        <f t="shared" si="42"/>
        <v>3.4827855968780672E-2</v>
      </c>
      <c r="P25" s="11">
        <f t="shared" si="42"/>
        <v>1.7056213894450369E-2</v>
      </c>
      <c r="Q25" s="11">
        <f t="shared" si="42"/>
        <v>7.43571894125334E-3</v>
      </c>
      <c r="R25" s="11">
        <f t="shared" si="42"/>
        <v>3.2454204625589245E-3</v>
      </c>
      <c r="S25" s="11">
        <f t="shared" si="42"/>
        <v>1.4845728573729612E-3</v>
      </c>
      <c r="T25" s="11">
        <f t="shared" si="42"/>
        <v>7.2077883767728446E-4</v>
      </c>
      <c r="U25" s="11">
        <f t="shared" si="42"/>
        <v>3.7129112961038898E-4</v>
      </c>
      <c r="V25" s="11">
        <f t="shared" si="42"/>
        <v>2.0194557251029252E-4</v>
      </c>
      <c r="W25" s="12">
        <f t="shared" si="42"/>
        <v>1.1528623507036406E-4</v>
      </c>
      <c r="X25" s="5">
        <v>-0.30000000000000004</v>
      </c>
      <c r="Y25" s="38">
        <v>1.3803837956036309</v>
      </c>
      <c r="Z25" s="32">
        <f t="shared" si="8"/>
        <v>-3.9382225434412303</v>
      </c>
      <c r="AA25" s="33">
        <f t="shared" si="9"/>
        <v>-3.6947656639370572</v>
      </c>
      <c r="AB25" s="33">
        <f t="shared" si="10"/>
        <v>-3.4302854262310936</v>
      </c>
      <c r="AC25" s="33">
        <f t="shared" si="11"/>
        <v>-3.1421979728820721</v>
      </c>
      <c r="AD25" s="33">
        <f t="shared" si="12"/>
        <v>-2.8283984839698535</v>
      </c>
      <c r="AE25" s="33">
        <f t="shared" si="13"/>
        <v>-2.4887290299144746</v>
      </c>
      <c r="AF25" s="33">
        <f t="shared" si="14"/>
        <v>-2.1286770342537724</v>
      </c>
      <c r="AG25" s="33">
        <f t="shared" si="15"/>
        <v>-1.7681173663239587</v>
      </c>
      <c r="AH25" s="33">
        <f t="shared" si="16"/>
        <v>-1.4580732602413871</v>
      </c>
      <c r="AI25" s="33">
        <f t="shared" si="17"/>
        <v>-1.2862965073792407</v>
      </c>
      <c r="AJ25" s="33">
        <f t="shared" si="18"/>
        <v>-1.2629673880040522</v>
      </c>
      <c r="AK25" s="33">
        <f t="shared" si="19"/>
        <v>-1.2862965073792409</v>
      </c>
      <c r="AL25" s="33">
        <f t="shared" si="20"/>
        <v>-1.4580732602413873</v>
      </c>
      <c r="AM25" s="33">
        <f t="shared" si="21"/>
        <v>-1.7681173663239582</v>
      </c>
      <c r="AN25" s="33">
        <f t="shared" si="22"/>
        <v>-2.1286770342537724</v>
      </c>
      <c r="AO25" s="33">
        <f t="shared" si="23"/>
        <v>-2.4887290299144746</v>
      </c>
      <c r="AP25" s="33">
        <f t="shared" si="24"/>
        <v>-2.8283984839698531</v>
      </c>
      <c r="AQ25" s="33">
        <f t="shared" si="25"/>
        <v>-3.1421979728820721</v>
      </c>
      <c r="AR25" s="33">
        <f t="shared" si="26"/>
        <v>-3.4302854262310936</v>
      </c>
      <c r="AS25" s="33">
        <f t="shared" si="27"/>
        <v>-3.6947656639370567</v>
      </c>
      <c r="AT25" s="34">
        <f t="shared" si="28"/>
        <v>-3.9382225434412303</v>
      </c>
      <c r="AU25" s="20"/>
      <c r="AV25" s="19">
        <f>SUM(J19:P25)</f>
        <v>462.75559699745872</v>
      </c>
      <c r="AW25" s="19">
        <f t="shared" si="40"/>
        <v>1.7720081177349698</v>
      </c>
      <c r="AX25" s="23">
        <f t="shared" ref="AX25:AX32" si="43">AX24+8</f>
        <v>24</v>
      </c>
      <c r="AY25" s="19">
        <f t="shared" ref="AY25:AY32" si="44">AW25/AX25</f>
        <v>7.3833671572290413E-2</v>
      </c>
      <c r="AZ25" s="20"/>
    </row>
    <row r="26" spans="1:52" ht="23.25" customHeight="1" x14ac:dyDescent="0.3">
      <c r="A26" s="5">
        <v>-0.4</v>
      </c>
      <c r="B26" s="2">
        <f t="shared" si="6"/>
        <v>3.2533312711856216E-3</v>
      </c>
      <c r="C26" s="10">
        <f t="shared" ref="C26:W26" si="45">IFERROR((C52/10000)^2/(2*$D$2),"")</f>
        <v>9.1415852583460433E-5</v>
      </c>
      <c r="D26" s="11">
        <f t="shared" si="45"/>
        <v>1.5281012123899548E-4</v>
      </c>
      <c r="E26" s="11">
        <f t="shared" si="45"/>
        <v>2.6422207349240427E-4</v>
      </c>
      <c r="F26" s="11">
        <f t="shared" si="45"/>
        <v>4.7254434978441615E-4</v>
      </c>
      <c r="G26" s="11">
        <f t="shared" si="45"/>
        <v>8.7069639921951748E-4</v>
      </c>
      <c r="H26" s="11">
        <f t="shared" si="45"/>
        <v>1.6333629594523248E-3</v>
      </c>
      <c r="I26" s="11">
        <f t="shared" si="45"/>
        <v>3.0356396311167736E-3</v>
      </c>
      <c r="J26" s="11">
        <f t="shared" si="45"/>
        <v>5.2966765060982702E-3</v>
      </c>
      <c r="K26" s="11">
        <f t="shared" si="45"/>
        <v>7.9577471545947583E-3</v>
      </c>
      <c r="L26" s="11">
        <f t="shared" si="45"/>
        <v>9.5278398900812567E-3</v>
      </c>
      <c r="M26" s="11">
        <f t="shared" si="45"/>
        <v>9.7140468195736872E-3</v>
      </c>
      <c r="N26" s="11">
        <f t="shared" si="45"/>
        <v>9.527839890081255E-3</v>
      </c>
      <c r="O26" s="11">
        <f t="shared" si="45"/>
        <v>7.9577471545947652E-3</v>
      </c>
      <c r="P26" s="11">
        <f t="shared" si="45"/>
        <v>5.296676506098272E-3</v>
      </c>
      <c r="Q26" s="11">
        <f t="shared" si="45"/>
        <v>3.0356396311167775E-3</v>
      </c>
      <c r="R26" s="11">
        <f t="shared" si="45"/>
        <v>1.6333629594523261E-3</v>
      </c>
      <c r="S26" s="11">
        <f t="shared" si="45"/>
        <v>8.7069639921951748E-4</v>
      </c>
      <c r="T26" s="11">
        <f t="shared" si="45"/>
        <v>4.7254434978441685E-4</v>
      </c>
      <c r="U26" s="11">
        <f t="shared" si="45"/>
        <v>2.6422207349240448E-4</v>
      </c>
      <c r="V26" s="11">
        <f t="shared" si="45"/>
        <v>1.5281012123899565E-4</v>
      </c>
      <c r="W26" s="12">
        <f t="shared" si="45"/>
        <v>9.1415852583460515E-5</v>
      </c>
      <c r="X26" s="5">
        <v>-0.4</v>
      </c>
      <c r="Y26" s="38">
        <v>0.74557350466364769</v>
      </c>
      <c r="Z26" s="32">
        <f t="shared" si="8"/>
        <v>-4.038978485967009</v>
      </c>
      <c r="AA26" s="33">
        <f t="shared" si="9"/>
        <v>-3.815847879708802</v>
      </c>
      <c r="AB26" s="33">
        <f t="shared" si="10"/>
        <v>-3.5780309036196534</v>
      </c>
      <c r="AC26" s="33">
        <f t="shared" si="11"/>
        <v>-3.325557425328749</v>
      </c>
      <c r="AD26" s="33">
        <f t="shared" si="12"/>
        <v>-3.0601332515693493</v>
      </c>
      <c r="AE26" s="33">
        <f t="shared" si="13"/>
        <v>-2.7869172973381011</v>
      </c>
      <c r="AF26" s="33">
        <f t="shared" si="14"/>
        <v>-2.5177497859737583</v>
      </c>
      <c r="AG26" s="33">
        <f t="shared" si="15"/>
        <v>-2.2759965507394293</v>
      </c>
      <c r="AH26" s="33">
        <f t="shared" si="16"/>
        <v>-2.0992098640220966</v>
      </c>
      <c r="AI26" s="33">
        <f t="shared" si="17"/>
        <v>-2.0210055495351922</v>
      </c>
      <c r="AJ26" s="33">
        <f t="shared" si="18"/>
        <v>-2.012599807653852</v>
      </c>
      <c r="AK26" s="33">
        <f t="shared" si="19"/>
        <v>-2.0210055495351922</v>
      </c>
      <c r="AL26" s="33">
        <f t="shared" si="20"/>
        <v>-2.0992098640220962</v>
      </c>
      <c r="AM26" s="33">
        <f t="shared" si="21"/>
        <v>-2.2759965507394293</v>
      </c>
      <c r="AN26" s="33">
        <f t="shared" si="22"/>
        <v>-2.5177497859737579</v>
      </c>
      <c r="AO26" s="33">
        <f t="shared" si="23"/>
        <v>-2.7869172973381011</v>
      </c>
      <c r="AP26" s="33">
        <f t="shared" si="24"/>
        <v>-3.0601332515693493</v>
      </c>
      <c r="AQ26" s="33">
        <f t="shared" si="25"/>
        <v>-3.3255574253287481</v>
      </c>
      <c r="AR26" s="33">
        <f t="shared" si="26"/>
        <v>-3.5780309036196529</v>
      </c>
      <c r="AS26" s="33">
        <f t="shared" si="27"/>
        <v>-3.8158478797088016</v>
      </c>
      <c r="AT26" s="34">
        <f t="shared" si="28"/>
        <v>-4.0389784859670081</v>
      </c>
      <c r="AU26" s="20"/>
      <c r="AV26" s="19">
        <f>SUM(I18:Q26)</f>
        <v>463.17725472353209</v>
      </c>
      <c r="AW26" s="19">
        <f t="shared" si="40"/>
        <v>0.42165772607336294</v>
      </c>
      <c r="AX26" s="23">
        <f t="shared" si="43"/>
        <v>32</v>
      </c>
      <c r="AY26" s="19">
        <f t="shared" si="44"/>
        <v>1.3176803939792592E-2</v>
      </c>
      <c r="AZ26" s="20"/>
    </row>
    <row r="27" spans="1:52" ht="23.25" customHeight="1" x14ac:dyDescent="0.3">
      <c r="A27" s="5">
        <v>-0.5</v>
      </c>
      <c r="B27" s="2">
        <f t="shared" si="6"/>
        <v>1.0577434630219759E-3</v>
      </c>
      <c r="C27" s="10">
        <f t="shared" ref="C27:W27" si="46">IFERROR((C53/10000)^2/(2*$D$2),"")</f>
        <v>6.9264231233592881E-5</v>
      </c>
      <c r="D27" s="11">
        <f t="shared" si="46"/>
        <v>1.0999225510434553E-4</v>
      </c>
      <c r="E27" s="11">
        <f t="shared" si="46"/>
        <v>1.7819948050956042E-4</v>
      </c>
      <c r="F27" s="11">
        <f t="shared" si="46"/>
        <v>2.932415693551414E-4</v>
      </c>
      <c r="G27" s="11">
        <f t="shared" si="46"/>
        <v>4.8565459805818769E-4</v>
      </c>
      <c r="H27" s="11">
        <f t="shared" si="46"/>
        <v>7.9577471545947624E-4</v>
      </c>
      <c r="I27" s="11">
        <f t="shared" si="46"/>
        <v>1.2531836499246288E-3</v>
      </c>
      <c r="J27" s="11">
        <f t="shared" si="46"/>
        <v>1.816244479046739E-3</v>
      </c>
      <c r="K27" s="11">
        <f t="shared" si="46"/>
        <v>2.306492280567311E-3</v>
      </c>
      <c r="L27" s="11">
        <f t="shared" si="46"/>
        <v>2.5250195577366029E-3</v>
      </c>
      <c r="M27" s="11">
        <f t="shared" si="46"/>
        <v>2.5464790894703243E-3</v>
      </c>
      <c r="N27" s="11">
        <f t="shared" si="46"/>
        <v>2.5250195577366016E-3</v>
      </c>
      <c r="O27" s="11">
        <f t="shared" si="46"/>
        <v>2.3064922805673092E-3</v>
      </c>
      <c r="P27" s="11">
        <f t="shared" si="46"/>
        <v>1.816244479046739E-3</v>
      </c>
      <c r="Q27" s="11">
        <f t="shared" si="46"/>
        <v>1.2531836499246297E-3</v>
      </c>
      <c r="R27" s="11">
        <f t="shared" si="46"/>
        <v>7.9577471545947689E-4</v>
      </c>
      <c r="S27" s="11">
        <f t="shared" si="46"/>
        <v>4.8565459805818801E-4</v>
      </c>
      <c r="T27" s="11">
        <f t="shared" si="46"/>
        <v>2.932415693551414E-4</v>
      </c>
      <c r="U27" s="11">
        <f t="shared" si="46"/>
        <v>1.7819948050956064E-4</v>
      </c>
      <c r="V27" s="11">
        <f t="shared" si="46"/>
        <v>1.0999225510434565E-4</v>
      </c>
      <c r="W27" s="12">
        <f t="shared" si="46"/>
        <v>6.9264231233592908E-5</v>
      </c>
      <c r="X27" s="5">
        <v>-0.5</v>
      </c>
      <c r="Y27" s="38">
        <v>0.4545450633596374</v>
      </c>
      <c r="Z27" s="32">
        <f t="shared" si="8"/>
        <v>-4.1594909816679912</v>
      </c>
      <c r="AA27" s="33">
        <f t="shared" si="9"/>
        <v>-3.9586378937859785</v>
      </c>
      <c r="AB27" s="33">
        <f t="shared" si="10"/>
        <v>-3.7490935663606488</v>
      </c>
      <c r="AC27" s="33">
        <f t="shared" si="11"/>
        <v>-3.5327744649248713</v>
      </c>
      <c r="AD27" s="33">
        <f t="shared" si="12"/>
        <v>-3.3136724951154721</v>
      </c>
      <c r="AE27" s="33">
        <f t="shared" si="13"/>
        <v>-3.0992098640220966</v>
      </c>
      <c r="AF27" s="33">
        <f t="shared" si="14"/>
        <v>-2.9019852799201069</v>
      </c>
      <c r="AG27" s="33">
        <f t="shared" si="15"/>
        <v>-2.7408256928443309</v>
      </c>
      <c r="AH27" s="33">
        <f t="shared" si="16"/>
        <v>-2.6370479945621659</v>
      </c>
      <c r="AI27" s="33">
        <f t="shared" si="17"/>
        <v>-2.5977352536703928</v>
      </c>
      <c r="AJ27" s="33">
        <f t="shared" si="18"/>
        <v>-2.5940598857021904</v>
      </c>
      <c r="AK27" s="33">
        <f t="shared" si="19"/>
        <v>-2.5977352536703933</v>
      </c>
      <c r="AL27" s="33">
        <f t="shared" si="20"/>
        <v>-2.6370479945621663</v>
      </c>
      <c r="AM27" s="33">
        <f t="shared" si="21"/>
        <v>-2.7408256928443309</v>
      </c>
      <c r="AN27" s="33">
        <f t="shared" si="22"/>
        <v>-2.9019852799201065</v>
      </c>
      <c r="AO27" s="33">
        <f t="shared" si="23"/>
        <v>-3.0992098640220962</v>
      </c>
      <c r="AP27" s="33">
        <f t="shared" si="24"/>
        <v>-3.3136724951154721</v>
      </c>
      <c r="AQ27" s="33">
        <f t="shared" si="25"/>
        <v>-3.5327744649248713</v>
      </c>
      <c r="AR27" s="33">
        <f t="shared" si="26"/>
        <v>-3.7490935663606484</v>
      </c>
      <c r="AS27" s="33">
        <f t="shared" si="27"/>
        <v>-3.9586378937859781</v>
      </c>
      <c r="AT27" s="34">
        <f t="shared" si="28"/>
        <v>-4.1594909816679912</v>
      </c>
      <c r="AU27" s="20"/>
      <c r="AV27" s="19">
        <f>SUM(H17:R27)</f>
        <v>463.31560009963573</v>
      </c>
      <c r="AW27" s="19">
        <f t="shared" si="40"/>
        <v>0.1383453761036435</v>
      </c>
      <c r="AX27" s="23">
        <f t="shared" si="43"/>
        <v>40</v>
      </c>
      <c r="AY27" s="19">
        <f t="shared" si="44"/>
        <v>3.4586344025910876E-3</v>
      </c>
      <c r="AZ27" s="20"/>
    </row>
    <row r="28" spans="1:52" ht="23.25" customHeight="1" x14ac:dyDescent="0.3">
      <c r="A28" s="5">
        <v>-0.6</v>
      </c>
      <c r="B28" s="2">
        <f t="shared" si="6"/>
        <v>4.1944032338981816E-4</v>
      </c>
      <c r="C28" s="10">
        <f t="shared" ref="C28:W28" si="47">IFERROR((C54/10000)^2/(2*$D$2),"")</f>
        <v>5.070969472748329E-5</v>
      </c>
      <c r="D28" s="11">
        <f t="shared" si="47"/>
        <v>7.6439738751782124E-5</v>
      </c>
      <c r="E28" s="11">
        <f t="shared" si="47"/>
        <v>1.1618310845708363E-4</v>
      </c>
      <c r="F28" s="11">
        <f t="shared" si="47"/>
        <v>1.7683670835990815E-4</v>
      </c>
      <c r="G28" s="11">
        <f t="shared" si="47"/>
        <v>2.6650334210078701E-4</v>
      </c>
      <c r="H28" s="11">
        <f t="shared" si="47"/>
        <v>3.908226351237486E-4</v>
      </c>
      <c r="I28" s="11">
        <f t="shared" si="47"/>
        <v>5.4418524951219843E-4</v>
      </c>
      <c r="J28" s="11">
        <f t="shared" si="47"/>
        <v>6.9862252111668733E-4</v>
      </c>
      <c r="K28" s="11">
        <f t="shared" si="47"/>
        <v>8.082086953885313E-4</v>
      </c>
      <c r="L28" s="11">
        <f t="shared" si="47"/>
        <v>8.4920635469362183E-4</v>
      </c>
      <c r="M28" s="11">
        <f t="shared" si="47"/>
        <v>8.5281069472251927E-4</v>
      </c>
      <c r="N28" s="11">
        <f t="shared" si="47"/>
        <v>8.4920635469362183E-4</v>
      </c>
      <c r="O28" s="11">
        <f t="shared" si="47"/>
        <v>8.0820869538853054E-4</v>
      </c>
      <c r="P28" s="11">
        <f t="shared" si="47"/>
        <v>6.9862252111668754E-4</v>
      </c>
      <c r="Q28" s="11">
        <f t="shared" si="47"/>
        <v>5.4418524951219875E-4</v>
      </c>
      <c r="R28" s="11">
        <f t="shared" si="47"/>
        <v>3.9082263512374893E-4</v>
      </c>
      <c r="S28" s="11">
        <f t="shared" si="47"/>
        <v>2.6650334210078728E-4</v>
      </c>
      <c r="T28" s="11">
        <f t="shared" si="47"/>
        <v>1.7683670835990826E-4</v>
      </c>
      <c r="U28" s="11">
        <f t="shared" si="47"/>
        <v>1.1618310845708368E-4</v>
      </c>
      <c r="V28" s="11">
        <f t="shared" si="47"/>
        <v>7.6439738751782083E-5</v>
      </c>
      <c r="W28" s="12">
        <f t="shared" si="47"/>
        <v>5.0709694727483236E-5</v>
      </c>
      <c r="X28" s="5">
        <v>-0.6</v>
      </c>
      <c r="Y28" s="38">
        <v>0.29889664467145272</v>
      </c>
      <c r="Z28" s="32">
        <f t="shared" si="8"/>
        <v>-4.2949090038983613</v>
      </c>
      <c r="AA28" s="33">
        <f t="shared" si="9"/>
        <v>-4.1166808059034361</v>
      </c>
      <c r="AB28" s="33">
        <f t="shared" si="10"/>
        <v>-3.934857008237659</v>
      </c>
      <c r="AC28" s="33">
        <f t="shared" si="11"/>
        <v>-3.7524275776523486</v>
      </c>
      <c r="AD28" s="33">
        <f t="shared" si="12"/>
        <v>-3.5742973403078455</v>
      </c>
      <c r="AE28" s="33">
        <f t="shared" si="13"/>
        <v>-3.4080202913589281</v>
      </c>
      <c r="AF28" s="33">
        <f t="shared" si="14"/>
        <v>-3.2642532342252744</v>
      </c>
      <c r="AG28" s="33">
        <f t="shared" si="15"/>
        <v>-3.1557574183561838</v>
      </c>
      <c r="AH28" s="33">
        <f t="shared" si="16"/>
        <v>-3.0924764813631276</v>
      </c>
      <c r="AI28" s="33">
        <f t="shared" si="17"/>
        <v>-3.0709867646260953</v>
      </c>
      <c r="AJ28" s="33">
        <f t="shared" si="18"/>
        <v>-3.0691473619879388</v>
      </c>
      <c r="AK28" s="33">
        <f t="shared" si="19"/>
        <v>-3.0709867646260953</v>
      </c>
      <c r="AL28" s="33">
        <f t="shared" si="20"/>
        <v>-3.092476481363128</v>
      </c>
      <c r="AM28" s="33">
        <f t="shared" si="21"/>
        <v>-3.1557574183561834</v>
      </c>
      <c r="AN28" s="33">
        <f t="shared" si="22"/>
        <v>-3.2642532342252739</v>
      </c>
      <c r="AO28" s="33">
        <f t="shared" si="23"/>
        <v>-3.4080202913589281</v>
      </c>
      <c r="AP28" s="33">
        <f t="shared" si="24"/>
        <v>-3.5742973403078451</v>
      </c>
      <c r="AQ28" s="33">
        <f t="shared" si="25"/>
        <v>-3.7524275776523486</v>
      </c>
      <c r="AR28" s="33">
        <f t="shared" si="26"/>
        <v>-3.9348570082376586</v>
      </c>
      <c r="AS28" s="33">
        <f t="shared" si="27"/>
        <v>-4.116680805903437</v>
      </c>
      <c r="AT28" s="34">
        <f t="shared" si="28"/>
        <v>-4.2949090038983613</v>
      </c>
      <c r="AU28" s="20"/>
      <c r="AV28" s="19">
        <f>SUM(G16:S28)</f>
        <v>463.37123673448366</v>
      </c>
      <c r="AW28" s="19">
        <f t="shared" si="40"/>
        <v>5.563663484792869E-2</v>
      </c>
      <c r="AX28" s="23">
        <f t="shared" si="43"/>
        <v>48</v>
      </c>
      <c r="AY28" s="19">
        <f t="shared" si="44"/>
        <v>1.1590965593318476E-3</v>
      </c>
      <c r="AZ28" s="20"/>
    </row>
    <row r="29" spans="1:52" ht="23.25" customHeight="1" x14ac:dyDescent="0.3">
      <c r="A29" s="5">
        <v>-0.7</v>
      </c>
      <c r="B29" s="2">
        <f t="shared" si="6"/>
        <v>1.9030045277771234E-4</v>
      </c>
      <c r="C29" s="10">
        <f t="shared" ref="C29:W29" si="48">IFERROR((C55/10000)^2/(2*$D$2),"")</f>
        <v>3.6246110296489706E-5</v>
      </c>
      <c r="D29" s="11">
        <f t="shared" si="48"/>
        <v>5.1963161105420864E-5</v>
      </c>
      <c r="E29" s="11">
        <f t="shared" si="48"/>
        <v>7.4429689240766147E-5</v>
      </c>
      <c r="F29" s="11">
        <f t="shared" si="48"/>
        <v>1.0568708556005002E-4</v>
      </c>
      <c r="G29" s="11">
        <f t="shared" si="48"/>
        <v>1.4710984790285457E-4</v>
      </c>
      <c r="H29" s="11">
        <f t="shared" si="48"/>
        <v>1.9770585445210879E-4</v>
      </c>
      <c r="I29" s="11">
        <f t="shared" si="48"/>
        <v>2.5187505436622212E-4</v>
      </c>
      <c r="J29" s="11">
        <f t="shared" si="48"/>
        <v>2.9885951806131326E-4</v>
      </c>
      <c r="K29" s="11">
        <f t="shared" si="48"/>
        <v>3.277706169298552E-4</v>
      </c>
      <c r="L29" s="11">
        <f t="shared" si="48"/>
        <v>3.3740847935481813E-4</v>
      </c>
      <c r="M29" s="11">
        <f t="shared" si="48"/>
        <v>3.381986737921602E-4</v>
      </c>
      <c r="N29" s="11">
        <f t="shared" si="48"/>
        <v>3.3740847935481824E-4</v>
      </c>
      <c r="O29" s="11">
        <f t="shared" si="48"/>
        <v>3.277706169298552E-4</v>
      </c>
      <c r="P29" s="11">
        <f t="shared" si="48"/>
        <v>2.9885951806131293E-4</v>
      </c>
      <c r="Q29" s="11">
        <f t="shared" si="48"/>
        <v>2.5187505436622228E-4</v>
      </c>
      <c r="R29" s="11">
        <f t="shared" si="48"/>
        <v>1.9770585445210879E-4</v>
      </c>
      <c r="S29" s="11">
        <f t="shared" si="48"/>
        <v>1.4710984790285468E-4</v>
      </c>
      <c r="T29" s="11">
        <f t="shared" si="48"/>
        <v>1.056870855600501E-4</v>
      </c>
      <c r="U29" s="11">
        <f t="shared" si="48"/>
        <v>7.4429689240766242E-5</v>
      </c>
      <c r="V29" s="11">
        <f t="shared" si="48"/>
        <v>5.1963161105420817E-5</v>
      </c>
      <c r="W29" s="12">
        <f t="shared" si="48"/>
        <v>3.6246110296489706E-5</v>
      </c>
      <c r="X29" s="5">
        <v>-0.7</v>
      </c>
      <c r="Y29" s="38">
        <v>0.20707851947134734</v>
      </c>
      <c r="Z29" s="32">
        <f t="shared" si="8"/>
        <v>-4.4407385923318499</v>
      </c>
      <c r="AA29" s="33">
        <f t="shared" si="9"/>
        <v>-4.284304437104737</v>
      </c>
      <c r="AB29" s="33">
        <f t="shared" si="10"/>
        <v>-4.1282537942729709</v>
      </c>
      <c r="AC29" s="33">
        <f t="shared" si="11"/>
        <v>-3.9759780780915244</v>
      </c>
      <c r="AD29" s="33">
        <f t="shared" si="12"/>
        <v>-3.8323582535354745</v>
      </c>
      <c r="AE29" s="33">
        <f t="shared" si="13"/>
        <v>-3.7039804701977084</v>
      </c>
      <c r="AF29" s="33">
        <f t="shared" si="14"/>
        <v>-3.5988148427740798</v>
      </c>
      <c r="AG29" s="33">
        <f t="shared" si="15"/>
        <v>-3.5245329082235335</v>
      </c>
      <c r="AH29" s="33">
        <f t="shared" si="16"/>
        <v>-3.4844299814463779</v>
      </c>
      <c r="AI29" s="33">
        <f t="shared" si="17"/>
        <v>-3.4718440074293637</v>
      </c>
      <c r="AJ29" s="33">
        <f t="shared" si="18"/>
        <v>-3.4708280997716181</v>
      </c>
      <c r="AK29" s="33">
        <f t="shared" si="19"/>
        <v>-3.4718440074293633</v>
      </c>
      <c r="AL29" s="33">
        <f t="shared" si="20"/>
        <v>-3.4844299814463779</v>
      </c>
      <c r="AM29" s="33">
        <f t="shared" si="21"/>
        <v>-3.5245329082235339</v>
      </c>
      <c r="AN29" s="33">
        <f t="shared" si="22"/>
        <v>-3.5988148427740798</v>
      </c>
      <c r="AO29" s="33">
        <f t="shared" si="23"/>
        <v>-3.7039804701977084</v>
      </c>
      <c r="AP29" s="33">
        <f t="shared" si="24"/>
        <v>-3.8323582535354745</v>
      </c>
      <c r="AQ29" s="33">
        <f t="shared" si="25"/>
        <v>-3.9759780780915239</v>
      </c>
      <c r="AR29" s="33">
        <f t="shared" si="26"/>
        <v>-4.12825379427297</v>
      </c>
      <c r="AS29" s="33">
        <f t="shared" si="27"/>
        <v>-4.284304437104737</v>
      </c>
      <c r="AT29" s="34">
        <f t="shared" si="28"/>
        <v>-4.4407385923318499</v>
      </c>
      <c r="AU29" s="20"/>
      <c r="AV29" s="19">
        <f>SUM(F15:T29)</f>
        <v>463.3969886566158</v>
      </c>
      <c r="AW29" s="19">
        <f t="shared" si="40"/>
        <v>2.57519221321445E-2</v>
      </c>
      <c r="AX29" s="23">
        <f t="shared" si="43"/>
        <v>56</v>
      </c>
      <c r="AY29" s="19">
        <f t="shared" si="44"/>
        <v>4.5985575235972319E-4</v>
      </c>
      <c r="AZ29" s="20"/>
    </row>
    <row r="30" spans="1:52" ht="23.25" customHeight="1" x14ac:dyDescent="0.3">
      <c r="A30" s="5">
        <v>-0.79999999999999993</v>
      </c>
      <c r="B30" s="2">
        <f t="shared" si="6"/>
        <v>9.5130684341982664E-5</v>
      </c>
      <c r="C30" s="10">
        <f t="shared" ref="C30:W30" si="49">IFERROR((C56/10000)^2/(2*$D$2),"")</f>
        <v>2.5521296241442606E-5</v>
      </c>
      <c r="D30" s="11">
        <f t="shared" si="49"/>
        <v>3.4923668482345993E-5</v>
      </c>
      <c r="E30" s="11">
        <f t="shared" si="49"/>
        <v>4.7431869236199668E-5</v>
      </c>
      <c r="F30" s="11">
        <f t="shared" si="49"/>
        <v>6.3448259680653154E-5</v>
      </c>
      <c r="G30" s="11">
        <f t="shared" si="49"/>
        <v>8.2760570407785567E-5</v>
      </c>
      <c r="H30" s="11">
        <f t="shared" si="49"/>
        <v>1.0400254378493919E-4</v>
      </c>
      <c r="I30" s="11">
        <f t="shared" si="49"/>
        <v>1.2433979929054323E-4</v>
      </c>
      <c r="J30" s="11">
        <f t="shared" si="49"/>
        <v>1.4010986023033556E-4</v>
      </c>
      <c r="K30" s="11">
        <f t="shared" si="49"/>
        <v>1.4887249828251974E-4</v>
      </c>
      <c r="L30" s="11">
        <f t="shared" si="49"/>
        <v>1.5157082917613377E-4</v>
      </c>
      <c r="M30" s="11">
        <f t="shared" si="49"/>
        <v>1.5178198155583902E-4</v>
      </c>
      <c r="N30" s="11">
        <f t="shared" si="49"/>
        <v>1.5157082917613375E-4</v>
      </c>
      <c r="O30" s="11">
        <f t="shared" si="49"/>
        <v>1.4887249828251974E-4</v>
      </c>
      <c r="P30" s="11">
        <f t="shared" si="49"/>
        <v>1.401098602303355E-4</v>
      </c>
      <c r="Q30" s="11">
        <f t="shared" si="49"/>
        <v>1.2433979929054329E-4</v>
      </c>
      <c r="R30" s="11">
        <f t="shared" si="49"/>
        <v>1.0400254378493924E-4</v>
      </c>
      <c r="S30" s="11">
        <f t="shared" si="49"/>
        <v>8.2760570407785635E-5</v>
      </c>
      <c r="T30" s="11">
        <f t="shared" si="49"/>
        <v>6.3448259680653194E-5</v>
      </c>
      <c r="U30" s="11">
        <f t="shared" si="49"/>
        <v>4.7431869236199688E-5</v>
      </c>
      <c r="V30" s="11">
        <f t="shared" si="49"/>
        <v>3.4923668482346013E-5</v>
      </c>
      <c r="W30" s="12">
        <f t="shared" si="49"/>
        <v>2.5521296241442606E-5</v>
      </c>
      <c r="X30" s="5">
        <v>-0.79999999999999993</v>
      </c>
      <c r="Y30" s="38">
        <v>0.14912644078886292</v>
      </c>
      <c r="Z30" s="32">
        <f t="shared" si="8"/>
        <v>-4.5930972713219882</v>
      </c>
      <c r="AA30" s="33">
        <f t="shared" si="9"/>
        <v>-4.4568801430317695</v>
      </c>
      <c r="AB30" s="33">
        <f t="shared" si="10"/>
        <v>-4.3239297599576449</v>
      </c>
      <c r="AC30" s="33">
        <f t="shared" si="11"/>
        <v>-4.1975802856489386</v>
      </c>
      <c r="AD30" s="33">
        <f t="shared" si="12"/>
        <v>-4.0821765247233159</v>
      </c>
      <c r="AE30" s="33">
        <f t="shared" si="13"/>
        <v>-3.9829560382180307</v>
      </c>
      <c r="AF30" s="33">
        <f t="shared" si="14"/>
        <v>-3.9053898380059833</v>
      </c>
      <c r="AG30" s="33">
        <f t="shared" si="15"/>
        <v>-3.853531300167901</v>
      </c>
      <c r="AH30" s="33">
        <f t="shared" si="16"/>
        <v>-3.8271855235190788</v>
      </c>
      <c r="AI30" s="33">
        <f t="shared" si="17"/>
        <v>-3.8193843735512631</v>
      </c>
      <c r="AJ30" s="33">
        <f t="shared" si="18"/>
        <v>-3.8187797816377387</v>
      </c>
      <c r="AK30" s="33">
        <f t="shared" si="19"/>
        <v>-3.8193843735512631</v>
      </c>
      <c r="AL30" s="33">
        <f t="shared" si="20"/>
        <v>-3.8271855235190788</v>
      </c>
      <c r="AM30" s="33">
        <f t="shared" si="21"/>
        <v>-3.853531300167901</v>
      </c>
      <c r="AN30" s="33">
        <f t="shared" si="22"/>
        <v>-3.9053898380059833</v>
      </c>
      <c r="AO30" s="33">
        <f t="shared" si="23"/>
        <v>-3.9829560382180307</v>
      </c>
      <c r="AP30" s="33">
        <f t="shared" si="24"/>
        <v>-4.0821765247233159</v>
      </c>
      <c r="AQ30" s="33">
        <f t="shared" si="25"/>
        <v>-4.1975802856489377</v>
      </c>
      <c r="AR30" s="33">
        <f t="shared" si="26"/>
        <v>-4.3239297599576449</v>
      </c>
      <c r="AS30" s="33">
        <f t="shared" si="27"/>
        <v>-4.4568801430317695</v>
      </c>
      <c r="AT30" s="34">
        <f t="shared" si="28"/>
        <v>-4.5930972713219882</v>
      </c>
      <c r="AU30" s="20"/>
      <c r="AV30" s="19">
        <f>SUM(E14:U30)</f>
        <v>463.41020066005456</v>
      </c>
      <c r="AW30" s="19">
        <f t="shared" si="40"/>
        <v>1.3212003438752618E-2</v>
      </c>
      <c r="AX30" s="23">
        <f t="shared" si="43"/>
        <v>64</v>
      </c>
      <c r="AY30" s="19">
        <f t="shared" si="44"/>
        <v>2.0643755373050965E-4</v>
      </c>
      <c r="AZ30" s="20"/>
    </row>
    <row r="31" spans="1:52" ht="23.25" customHeight="1" x14ac:dyDescent="0.3">
      <c r="A31" s="5">
        <v>-0.89999999999999991</v>
      </c>
      <c r="B31" s="2">
        <f t="shared" si="6"/>
        <v>5.1168362378046477E-5</v>
      </c>
      <c r="C31" s="10">
        <f t="shared" ref="C31:W31" si="50">IFERROR((C57/10000)^2/(2*$D$2),"")</f>
        <v>1.7831624789709535E-5</v>
      </c>
      <c r="D31" s="11">
        <f t="shared" si="50"/>
        <v>2.3396726878532765E-5</v>
      </c>
      <c r="E31" s="11">
        <f t="shared" si="50"/>
        <v>3.0333186284924226E-5</v>
      </c>
      <c r="F31" s="11">
        <f t="shared" si="50"/>
        <v>3.8589264413409061E-5</v>
      </c>
      <c r="G31" s="11">
        <f t="shared" si="50"/>
        <v>4.7774836719863832E-5</v>
      </c>
      <c r="H31" s="11">
        <f t="shared" si="50"/>
        <v>5.7044693907984388E-5</v>
      </c>
      <c r="I31" s="11">
        <f t="shared" si="50"/>
        <v>6.5169022293101039E-5</v>
      </c>
      <c r="J31" s="11">
        <f t="shared" si="50"/>
        <v>7.0953849800913622E-5</v>
      </c>
      <c r="K31" s="11">
        <f t="shared" si="50"/>
        <v>7.3936037547030662E-5</v>
      </c>
      <c r="L31" s="11">
        <f t="shared" si="50"/>
        <v>7.4803799328366296E-5</v>
      </c>
      <c r="M31" s="11">
        <f t="shared" si="50"/>
        <v>7.4869526011304871E-5</v>
      </c>
      <c r="N31" s="11">
        <f t="shared" si="50"/>
        <v>7.4803799328366296E-5</v>
      </c>
      <c r="O31" s="11">
        <f t="shared" si="50"/>
        <v>7.393603754703058E-5</v>
      </c>
      <c r="P31" s="11">
        <f t="shared" si="50"/>
        <v>7.0953849800913554E-5</v>
      </c>
      <c r="Q31" s="11">
        <f t="shared" si="50"/>
        <v>6.516902229310108E-5</v>
      </c>
      <c r="R31" s="11">
        <f t="shared" si="50"/>
        <v>5.7044693907984415E-5</v>
      </c>
      <c r="S31" s="11">
        <f t="shared" si="50"/>
        <v>4.7774836719863832E-5</v>
      </c>
      <c r="T31" s="11">
        <f t="shared" si="50"/>
        <v>3.8589264413409034E-5</v>
      </c>
      <c r="U31" s="11">
        <f t="shared" si="50"/>
        <v>3.0333186284924243E-5</v>
      </c>
      <c r="V31" s="11">
        <f t="shared" si="50"/>
        <v>2.3396726878532775E-5</v>
      </c>
      <c r="W31" s="12">
        <f t="shared" si="50"/>
        <v>1.7831624789709552E-5</v>
      </c>
      <c r="X31" s="5">
        <v>-0.89999999999999991</v>
      </c>
      <c r="Y31" s="38">
        <v>0.1106924958391719</v>
      </c>
      <c r="Z31" s="32">
        <f t="shared" si="8"/>
        <v>-4.7488090827889833</v>
      </c>
      <c r="AA31" s="33">
        <f t="shared" si="9"/>
        <v>-4.6308448946419327</v>
      </c>
      <c r="AB31" s="33">
        <f t="shared" si="10"/>
        <v>-4.5180819677546387</v>
      </c>
      <c r="AC31" s="33">
        <f t="shared" si="11"/>
        <v>-4.4135334998489757</v>
      </c>
      <c r="AD31" s="33">
        <f t="shared" si="12"/>
        <v>-4.3208007885593611</v>
      </c>
      <c r="AE31" s="33">
        <f t="shared" si="13"/>
        <v>-4.2437847458759741</v>
      </c>
      <c r="AF31" s="33">
        <f t="shared" si="14"/>
        <v>-4.1859587945160817</v>
      </c>
      <c r="AG31" s="33">
        <f t="shared" si="15"/>
        <v>-4.1490240356972148</v>
      </c>
      <c r="AH31" s="33">
        <f t="shared" si="16"/>
        <v>-4.1311438282770032</v>
      </c>
      <c r="AI31" s="33">
        <f t="shared" si="17"/>
        <v>-4.126076343506651</v>
      </c>
      <c r="AJ31" s="33">
        <f t="shared" si="18"/>
        <v>-4.1256949163220265</v>
      </c>
      <c r="AK31" s="33">
        <f t="shared" si="19"/>
        <v>-4.126076343506651</v>
      </c>
      <c r="AL31" s="33">
        <f t="shared" si="20"/>
        <v>-4.1311438282770032</v>
      </c>
      <c r="AM31" s="33">
        <f t="shared" si="21"/>
        <v>-4.1490240356972157</v>
      </c>
      <c r="AN31" s="33">
        <f t="shared" si="22"/>
        <v>-4.1859587945160817</v>
      </c>
      <c r="AO31" s="33">
        <f t="shared" si="23"/>
        <v>-4.2437847458759732</v>
      </c>
      <c r="AP31" s="33">
        <f t="shared" si="24"/>
        <v>-4.3208007885593611</v>
      </c>
      <c r="AQ31" s="33">
        <f t="shared" si="25"/>
        <v>-4.4135334998489757</v>
      </c>
      <c r="AR31" s="33">
        <f t="shared" si="26"/>
        <v>-4.5180819677546378</v>
      </c>
      <c r="AS31" s="33">
        <f t="shared" si="27"/>
        <v>-4.6308448946419318</v>
      </c>
      <c r="AT31" s="34">
        <f t="shared" si="28"/>
        <v>-4.7488090827889833</v>
      </c>
      <c r="AU31" s="20"/>
      <c r="AV31" s="19">
        <f>SUM(D13:V31)</f>
        <v>463.41753375923435</v>
      </c>
      <c r="AW31" s="19">
        <f t="shared" si="40"/>
        <v>7.3330991797888601E-3</v>
      </c>
      <c r="AX31" s="23">
        <f t="shared" si="43"/>
        <v>72</v>
      </c>
      <c r="AY31" s="19">
        <f t="shared" si="44"/>
        <v>1.0184859971928972E-4</v>
      </c>
      <c r="AZ31" s="20"/>
    </row>
    <row r="32" spans="1:52" ht="23.25" customHeight="1" thickBot="1" x14ac:dyDescent="0.35">
      <c r="A32" s="5">
        <v>-0.99999999999999989</v>
      </c>
      <c r="B32" s="2">
        <f t="shared" si="6"/>
        <v>2.915137167502467E-5</v>
      </c>
      <c r="C32" s="13">
        <f t="shared" ref="C32:W32" si="51">IFERROR((C58/10000)^2/(2*$D$2),"")</f>
        <v>1.2433979929054331E-5</v>
      </c>
      <c r="D32" s="14">
        <f t="shared" si="51"/>
        <v>1.5718521644151446E-5</v>
      </c>
      <c r="E32" s="14">
        <f t="shared" si="51"/>
        <v>1.9580994530072349E-5</v>
      </c>
      <c r="F32" s="14">
        <f t="shared" si="51"/>
        <v>2.389498585247427E-5</v>
      </c>
      <c r="G32" s="14">
        <f t="shared" si="51"/>
        <v>2.8378819985105296E-5</v>
      </c>
      <c r="H32" s="14">
        <f t="shared" si="51"/>
        <v>3.2594932345220173E-5</v>
      </c>
      <c r="I32" s="14">
        <f t="shared" si="51"/>
        <v>3.6038941883864207E-5</v>
      </c>
      <c r="J32" s="14">
        <f t="shared" si="51"/>
        <v>3.8334787211661433E-5</v>
      </c>
      <c r="K32" s="14">
        <f t="shared" si="51"/>
        <v>3.9453430589634447E-5</v>
      </c>
      <c r="L32" s="14">
        <f t="shared" si="51"/>
        <v>3.9765640730034096E-5</v>
      </c>
      <c r="M32" s="14">
        <f t="shared" si="51"/>
        <v>3.9788735772973865E-5</v>
      </c>
      <c r="N32" s="14">
        <f t="shared" si="51"/>
        <v>3.9765640730034096E-5</v>
      </c>
      <c r="O32" s="14">
        <f t="shared" si="51"/>
        <v>3.945343058963442E-5</v>
      </c>
      <c r="P32" s="14">
        <f t="shared" si="51"/>
        <v>3.8334787211661426E-5</v>
      </c>
      <c r="Q32" s="14">
        <f t="shared" si="51"/>
        <v>3.6038941883864261E-5</v>
      </c>
      <c r="R32" s="14">
        <f t="shared" si="51"/>
        <v>3.2594932345220193E-5</v>
      </c>
      <c r="S32" s="14">
        <f t="shared" si="51"/>
        <v>2.8378819985105317E-5</v>
      </c>
      <c r="T32" s="14">
        <f t="shared" si="51"/>
        <v>2.389498585247428E-5</v>
      </c>
      <c r="U32" s="14">
        <f t="shared" si="51"/>
        <v>1.9580994530072349E-5</v>
      </c>
      <c r="V32" s="14">
        <f t="shared" si="51"/>
        <v>1.5718521644151459E-5</v>
      </c>
      <c r="W32" s="15">
        <f t="shared" si="51"/>
        <v>1.2433979929054335E-5</v>
      </c>
      <c r="X32" s="5">
        <v>-0.99999999999999989</v>
      </c>
      <c r="Y32" s="38">
        <v>8.421334664489008E-2</v>
      </c>
      <c r="Z32" s="35">
        <f t="shared" si="8"/>
        <v>-4.9053898380059833</v>
      </c>
      <c r="AA32" s="36">
        <f t="shared" si="9"/>
        <v>-4.8035883025700823</v>
      </c>
      <c r="AB32" s="36">
        <f t="shared" si="10"/>
        <v>-4.708165253903994</v>
      </c>
      <c r="AC32" s="36">
        <f t="shared" si="11"/>
        <v>-4.6216932222762352</v>
      </c>
      <c r="AD32" s="36">
        <f t="shared" si="12"/>
        <v>-4.5470056668282179</v>
      </c>
      <c r="AE32" s="36">
        <f t="shared" si="13"/>
        <v>-4.4868499160543216</v>
      </c>
      <c r="AF32" s="36">
        <f t="shared" si="14"/>
        <v>-4.4432279685460534</v>
      </c>
      <c r="AG32" s="36">
        <f t="shared" si="15"/>
        <v>-4.4164069430783544</v>
      </c>
      <c r="AH32" s="36">
        <f t="shared" si="16"/>
        <v>-4.4039152276542799</v>
      </c>
      <c r="AI32" s="36">
        <f t="shared" si="17"/>
        <v>-4.4004920155178668</v>
      </c>
      <c r="AJ32" s="36">
        <f t="shared" si="18"/>
        <v>-4.400239859686077</v>
      </c>
      <c r="AK32" s="36">
        <f t="shared" si="19"/>
        <v>-4.4004920155178668</v>
      </c>
      <c r="AL32" s="36">
        <f t="shared" si="20"/>
        <v>-4.4039152276542799</v>
      </c>
      <c r="AM32" s="36">
        <f t="shared" si="21"/>
        <v>-4.4164069430783544</v>
      </c>
      <c r="AN32" s="36">
        <f t="shared" si="22"/>
        <v>-4.4432279685460525</v>
      </c>
      <c r="AO32" s="36">
        <f t="shared" si="23"/>
        <v>-4.4868499160543216</v>
      </c>
      <c r="AP32" s="36">
        <f t="shared" si="24"/>
        <v>-4.5470056668282179</v>
      </c>
      <c r="AQ32" s="36">
        <f t="shared" si="25"/>
        <v>-4.6216932222762352</v>
      </c>
      <c r="AR32" s="36">
        <f t="shared" si="26"/>
        <v>-4.708165253903994</v>
      </c>
      <c r="AS32" s="36">
        <f t="shared" si="27"/>
        <v>-4.8035883025700823</v>
      </c>
      <c r="AT32" s="37">
        <f t="shared" si="28"/>
        <v>-4.9053898380059833</v>
      </c>
      <c r="AU32" s="20"/>
      <c r="AV32" s="19">
        <f>SUM(C12:W32)</f>
        <v>463.42186446254863</v>
      </c>
      <c r="AW32" s="19">
        <f t="shared" si="40"/>
        <v>4.3307033142809814E-3</v>
      </c>
      <c r="AX32" s="23">
        <f t="shared" si="43"/>
        <v>80</v>
      </c>
      <c r="AY32" s="19">
        <f t="shared" si="44"/>
        <v>5.4133791428512269E-5</v>
      </c>
      <c r="AZ32" s="20"/>
    </row>
    <row r="33" spans="1:52" ht="23.25" customHeight="1" x14ac:dyDescent="0.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</row>
    <row r="34" spans="1:52" ht="23.25" customHeight="1" x14ac:dyDescent="0.35">
      <c r="A34" s="112">
        <f>$AH$3</f>
        <v>0</v>
      </c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</row>
    <row r="35" spans="1:52" ht="23.25" customHeight="1" x14ac:dyDescent="0.3">
      <c r="A35" s="17" t="s">
        <v>4</v>
      </c>
      <c r="B35" s="113" t="s">
        <v>6</v>
      </c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3" t="s">
        <v>4</v>
      </c>
      <c r="Y35" s="113" t="s">
        <v>7</v>
      </c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</row>
    <row r="36" spans="1:52" ht="23.25" customHeight="1" x14ac:dyDescent="0.3">
      <c r="A36" s="18">
        <f>AVERAGE(C38:W58)</f>
        <v>2.9493511194066069</v>
      </c>
      <c r="B36" s="5" t="s">
        <v>0</v>
      </c>
      <c r="C36" s="5">
        <v>-1</v>
      </c>
      <c r="D36" s="5">
        <f t="shared" ref="D36:L36" si="52">C36+0.1</f>
        <v>-0.9</v>
      </c>
      <c r="E36" s="5">
        <f t="shared" si="52"/>
        <v>-0.8</v>
      </c>
      <c r="F36" s="5">
        <f t="shared" si="52"/>
        <v>-0.70000000000000007</v>
      </c>
      <c r="G36" s="5">
        <f t="shared" si="52"/>
        <v>-0.60000000000000009</v>
      </c>
      <c r="H36" s="5">
        <f t="shared" si="52"/>
        <v>-0.50000000000000011</v>
      </c>
      <c r="I36" s="5">
        <f t="shared" si="52"/>
        <v>-0.40000000000000013</v>
      </c>
      <c r="J36" s="5">
        <f t="shared" si="52"/>
        <v>-0.30000000000000016</v>
      </c>
      <c r="K36" s="5">
        <f t="shared" si="52"/>
        <v>-0.20000000000000015</v>
      </c>
      <c r="L36" s="5">
        <f t="shared" si="52"/>
        <v>-0.10000000000000014</v>
      </c>
      <c r="M36" s="5">
        <v>0</v>
      </c>
      <c r="N36" s="5">
        <f t="shared" ref="N36:W36" si="53">M36+0.1</f>
        <v>0.1</v>
      </c>
      <c r="O36" s="5">
        <f t="shared" si="53"/>
        <v>0.2</v>
      </c>
      <c r="P36" s="5">
        <f t="shared" si="53"/>
        <v>0.30000000000000004</v>
      </c>
      <c r="Q36" s="5">
        <f t="shared" si="53"/>
        <v>0.4</v>
      </c>
      <c r="R36" s="5">
        <f t="shared" si="53"/>
        <v>0.5</v>
      </c>
      <c r="S36" s="5">
        <f t="shared" si="53"/>
        <v>0.6</v>
      </c>
      <c r="T36" s="5">
        <f t="shared" si="53"/>
        <v>0.7</v>
      </c>
      <c r="U36" s="5">
        <f t="shared" si="53"/>
        <v>0.79999999999999993</v>
      </c>
      <c r="V36" s="5">
        <f t="shared" si="53"/>
        <v>0.89999999999999991</v>
      </c>
      <c r="W36" s="5">
        <f t="shared" si="53"/>
        <v>0.99999999999999989</v>
      </c>
      <c r="X36" s="4">
        <f>IFERROR(AVERAGE(Z38:AT58),"")</f>
        <v>-0.41369613084828999</v>
      </c>
      <c r="Y36" s="5" t="s">
        <v>0</v>
      </c>
      <c r="Z36" s="5">
        <v>-1</v>
      </c>
      <c r="AA36" s="5">
        <f t="shared" ref="AA36:AS36" si="54">Z36+0.1</f>
        <v>-0.9</v>
      </c>
      <c r="AB36" s="5">
        <f t="shared" si="54"/>
        <v>-0.8</v>
      </c>
      <c r="AC36" s="5">
        <f t="shared" si="54"/>
        <v>-0.70000000000000007</v>
      </c>
      <c r="AD36" s="5">
        <f t="shared" si="54"/>
        <v>-0.60000000000000009</v>
      </c>
      <c r="AE36" s="5">
        <f t="shared" si="54"/>
        <v>-0.50000000000000011</v>
      </c>
      <c r="AF36" s="5">
        <f t="shared" si="54"/>
        <v>-0.40000000000000013</v>
      </c>
      <c r="AG36" s="5">
        <f t="shared" si="54"/>
        <v>-0.30000000000000016</v>
      </c>
      <c r="AH36" s="5">
        <f t="shared" si="54"/>
        <v>-0.20000000000000015</v>
      </c>
      <c r="AI36" s="5">
        <f t="shared" si="54"/>
        <v>-0.10000000000000014</v>
      </c>
      <c r="AJ36" s="5">
        <v>0</v>
      </c>
      <c r="AK36" s="5">
        <f t="shared" si="54"/>
        <v>0.1</v>
      </c>
      <c r="AL36" s="5">
        <f t="shared" si="54"/>
        <v>0.2</v>
      </c>
      <c r="AM36" s="5">
        <f t="shared" si="54"/>
        <v>0.30000000000000004</v>
      </c>
      <c r="AN36" s="5">
        <f t="shared" si="54"/>
        <v>0.4</v>
      </c>
      <c r="AO36" s="5">
        <f>AN36+0.1</f>
        <v>0.5</v>
      </c>
      <c r="AP36" s="5">
        <f>AO36+0.1</f>
        <v>0.6</v>
      </c>
      <c r="AQ36" s="5">
        <f t="shared" si="54"/>
        <v>0.7</v>
      </c>
      <c r="AR36" s="5">
        <f>AQ36+0.1</f>
        <v>0.79999999999999993</v>
      </c>
      <c r="AS36" s="5">
        <f t="shared" si="54"/>
        <v>0.89999999999999991</v>
      </c>
      <c r="AT36" s="5">
        <f>AS36+0.1</f>
        <v>0.99999999999999989</v>
      </c>
    </row>
    <row r="37" spans="1:52" ht="23.25" customHeight="1" thickBot="1" x14ac:dyDescent="0.35">
      <c r="A37" s="5" t="s">
        <v>1</v>
      </c>
      <c r="B37" s="5" t="s">
        <v>12</v>
      </c>
      <c r="C37" s="2">
        <f t="shared" ref="C37:W37" si="55">IFERROR(AVERAGE(C38:C58),"")</f>
        <v>0.12829946197565317</v>
      </c>
      <c r="D37" s="2">
        <f t="shared" si="55"/>
        <v>0.16472244601339039</v>
      </c>
      <c r="E37" s="2">
        <f t="shared" si="55"/>
        <v>0.21643426170940364</v>
      </c>
      <c r="F37" s="2">
        <f t="shared" si="55"/>
        <v>0.29278066095628075</v>
      </c>
      <c r="G37" s="2">
        <f t="shared" si="55"/>
        <v>0.41145046595929197</v>
      </c>
      <c r="H37" s="2">
        <f t="shared" si="55"/>
        <v>0.60938853263576409</v>
      </c>
      <c r="I37" s="2">
        <f t="shared" si="55"/>
        <v>0.97493614848179011</v>
      </c>
      <c r="J37" s="2">
        <f t="shared" si="55"/>
        <v>1.7658173340263761</v>
      </c>
      <c r="K37" s="2">
        <f t="shared" si="55"/>
        <v>4.0267936593931646</v>
      </c>
      <c r="L37" s="2">
        <f t="shared" si="55"/>
        <v>16.604807871802866</v>
      </c>
      <c r="M37" s="2">
        <f t="shared" si="55"/>
        <v>11.975319856741908</v>
      </c>
      <c r="N37" s="2">
        <f t="shared" si="55"/>
        <v>16.604807871802876</v>
      </c>
      <c r="O37" s="2">
        <f t="shared" si="55"/>
        <v>4.0267936593931672</v>
      </c>
      <c r="P37" s="2">
        <f t="shared" si="55"/>
        <v>1.7658173340263768</v>
      </c>
      <c r="Q37" s="2">
        <f t="shared" si="55"/>
        <v>0.97493614848179011</v>
      </c>
      <c r="R37" s="2">
        <f t="shared" si="55"/>
        <v>0.60938853263576398</v>
      </c>
      <c r="S37" s="2">
        <f t="shared" si="55"/>
        <v>0.41145046595929213</v>
      </c>
      <c r="T37" s="2">
        <f t="shared" si="55"/>
        <v>0.29278066095628091</v>
      </c>
      <c r="U37" s="2">
        <f t="shared" si="55"/>
        <v>0.21643426170940369</v>
      </c>
      <c r="V37" s="2">
        <f t="shared" si="55"/>
        <v>0.16472244601339048</v>
      </c>
      <c r="W37" s="2">
        <f t="shared" si="55"/>
        <v>0.1282994619756532</v>
      </c>
      <c r="X37" s="5" t="s">
        <v>1</v>
      </c>
      <c r="Y37" s="5" t="s">
        <v>12</v>
      </c>
      <c r="Z37" s="38">
        <f t="shared" ref="Z37:AT37" si="56">IFERROR(AVERAGE(Z38:Z58),"")</f>
        <v>-0.92821809718408099</v>
      </c>
      <c r="AA37" s="38">
        <f t="shared" si="56"/>
        <v>-0.83173821826431704</v>
      </c>
      <c r="AB37" s="38">
        <f t="shared" si="56"/>
        <v>-0.73018101782170441</v>
      </c>
      <c r="AC37" s="38">
        <f t="shared" si="56"/>
        <v>-0.62340833559359743</v>
      </c>
      <c r="AD37" s="38">
        <f t="shared" si="56"/>
        <v>-0.5114173726931962</v>
      </c>
      <c r="AE37" s="38">
        <f t="shared" si="56"/>
        <v>-0.39440664110632212</v>
      </c>
      <c r="AF37" s="38">
        <f t="shared" si="56"/>
        <v>-0.27284672751744421</v>
      </c>
      <c r="AG37" s="38">
        <f t="shared" si="56"/>
        <v>-0.14752946667950889</v>
      </c>
      <c r="AH37" s="38">
        <f t="shared" si="56"/>
        <v>-1.9542110628307654E-2</v>
      </c>
      <c r="AI37" s="38">
        <f t="shared" si="56"/>
        <v>0.11005657377449955</v>
      </c>
      <c r="AJ37" s="38">
        <f t="shared" si="56"/>
        <v>3.2071090136961709E-2</v>
      </c>
      <c r="AK37" s="38">
        <f t="shared" si="56"/>
        <v>0.11005657377449959</v>
      </c>
      <c r="AL37" s="38">
        <f t="shared" si="56"/>
        <v>-1.9542110628307515E-2</v>
      </c>
      <c r="AM37" s="38">
        <f t="shared" si="56"/>
        <v>-0.14752946667950884</v>
      </c>
      <c r="AN37" s="38">
        <f t="shared" si="56"/>
        <v>-0.2728467275174441</v>
      </c>
      <c r="AO37" s="38">
        <f t="shared" si="56"/>
        <v>-0.39440664110632212</v>
      </c>
      <c r="AP37" s="38">
        <f t="shared" si="56"/>
        <v>-0.51141737269319609</v>
      </c>
      <c r="AQ37" s="38">
        <f t="shared" si="56"/>
        <v>-0.62340833559359732</v>
      </c>
      <c r="AR37" s="38">
        <f t="shared" si="56"/>
        <v>-0.73018101782170419</v>
      </c>
      <c r="AS37" s="38">
        <f t="shared" si="56"/>
        <v>-0.83173821826431682</v>
      </c>
      <c r="AT37" s="38">
        <f t="shared" si="56"/>
        <v>-0.92821809718408099</v>
      </c>
    </row>
    <row r="38" spans="1:52" ht="23.25" customHeight="1" x14ac:dyDescent="0.3">
      <c r="A38" s="5">
        <v>1</v>
      </c>
      <c r="B38" s="2">
        <f t="shared" ref="B38:B58" si="57">IFERROR(AVERAGE(C38:W38),"")</f>
        <v>8.4213346644890053E-2</v>
      </c>
      <c r="C38" s="7">
        <f t="shared" ref="C38:W38" si="58">IFERROR(SQRT(C64^2+C90^2),"")</f>
        <v>5.5901699437494755E-2</v>
      </c>
      <c r="D38" s="8">
        <f t="shared" si="58"/>
        <v>6.2852966276896322E-2</v>
      </c>
      <c r="E38" s="8">
        <f t="shared" si="58"/>
        <v>7.0151555116423264E-2</v>
      </c>
      <c r="F38" s="8">
        <f t="shared" si="58"/>
        <v>7.7494935066371992E-2</v>
      </c>
      <c r="G38" s="8">
        <f t="shared" si="58"/>
        <v>8.4453391824250143E-2</v>
      </c>
      <c r="H38" s="8">
        <f t="shared" si="58"/>
        <v>9.0509667991878082E-2</v>
      </c>
      <c r="I38" s="8">
        <f t="shared" si="58"/>
        <v>9.5171287714519132E-2</v>
      </c>
      <c r="J38" s="8">
        <f t="shared" si="58"/>
        <v>9.8155911031820586E-2</v>
      </c>
      <c r="K38" s="8">
        <f t="shared" si="58"/>
        <v>9.9577751611214974E-2</v>
      </c>
      <c r="L38" s="8">
        <f t="shared" si="58"/>
        <v>9.9970973700476126E-2</v>
      </c>
      <c r="M38" s="8">
        <f t="shared" si="58"/>
        <v>0.1</v>
      </c>
      <c r="N38" s="8">
        <f t="shared" si="58"/>
        <v>9.9970973700476126E-2</v>
      </c>
      <c r="O38" s="8">
        <f t="shared" si="58"/>
        <v>9.9577751611214946E-2</v>
      </c>
      <c r="P38" s="8">
        <f t="shared" si="58"/>
        <v>9.8155911031820572E-2</v>
      </c>
      <c r="Q38" s="8">
        <f t="shared" si="58"/>
        <v>9.5171287714519132E-2</v>
      </c>
      <c r="R38" s="8">
        <f t="shared" si="58"/>
        <v>9.0509667991878082E-2</v>
      </c>
      <c r="S38" s="8">
        <f t="shared" si="58"/>
        <v>8.4453391824250171E-2</v>
      </c>
      <c r="T38" s="8">
        <f t="shared" si="58"/>
        <v>7.7494935066372034E-2</v>
      </c>
      <c r="U38" s="8">
        <f t="shared" si="58"/>
        <v>7.0151555116423292E-2</v>
      </c>
      <c r="V38" s="8">
        <f t="shared" si="58"/>
        <v>6.2852966276896322E-2</v>
      </c>
      <c r="W38" s="9">
        <f t="shared" si="58"/>
        <v>5.5901699437494769E-2</v>
      </c>
      <c r="X38" s="5">
        <v>1</v>
      </c>
      <c r="Y38" s="28">
        <f>IFERROR(AVERAGE(Z38:AT38),"")</f>
        <v>-1.0825874170273624</v>
      </c>
      <c r="Z38" s="29">
        <f t="shared" ref="Z38:Z58" si="59">IFERROR(LOG(C38),"")</f>
        <v>-1.2525749891599529</v>
      </c>
      <c r="AA38" s="30">
        <f t="shared" ref="AA38:AA58" si="60">IFERROR(LOG(D38),"")</f>
        <v>-1.2016742214420026</v>
      </c>
      <c r="AB38" s="30">
        <f t="shared" ref="AB38:AB58" si="61">IFERROR(LOG(E38),"")</f>
        <v>-1.1539626971089583</v>
      </c>
      <c r="AC38" s="30">
        <f t="shared" ref="AC38:AC58" si="62">IFERROR(LOG(F38),"")</f>
        <v>-1.1107266812950789</v>
      </c>
      <c r="AD38" s="30">
        <f t="shared" ref="AD38:AD58" si="63">IFERROR(LOG(G38),"")</f>
        <v>-1.0733829035710705</v>
      </c>
      <c r="AE38" s="30">
        <f t="shared" ref="AE38:AE58" si="64">IFERROR(LOG(H38),"")</f>
        <v>-1.0433050281841223</v>
      </c>
      <c r="AF38" s="30">
        <f t="shared" ref="AF38:AF58" si="65">IFERROR(LOG(I38),"")</f>
        <v>-1.0214940544299882</v>
      </c>
      <c r="AG38" s="30">
        <f t="shared" ref="AG38:AG58" si="66">IFERROR(LOG(J38),"")</f>
        <v>-1.0080835416961385</v>
      </c>
      <c r="AH38" s="30">
        <f t="shared" ref="AH38:AH58" si="67">IFERROR(LOG(K38),"")</f>
        <v>-1.0018376839841012</v>
      </c>
      <c r="AI38" s="30">
        <f t="shared" ref="AI38:AI58" si="68">IFERROR(LOG(L38),"")</f>
        <v>-1.0001260779158949</v>
      </c>
      <c r="AJ38" s="30">
        <f t="shared" ref="AJ38:AJ58" si="69">IFERROR(LOG(M38),"")</f>
        <v>-1</v>
      </c>
      <c r="AK38" s="30">
        <f t="shared" ref="AK38:AK58" si="70">IFERROR(LOG(N38),"")</f>
        <v>-1.0001260779158949</v>
      </c>
      <c r="AL38" s="30">
        <f t="shared" ref="AL38:AL58" si="71">IFERROR(LOG(O38),"")</f>
        <v>-1.0018376839841014</v>
      </c>
      <c r="AM38" s="30">
        <f t="shared" ref="AM38:AM58" si="72">IFERROR(LOG(P38),"")</f>
        <v>-1.0080835416961385</v>
      </c>
      <c r="AN38" s="30">
        <f t="shared" ref="AN38:AN58" si="73">IFERROR(LOG(Q38),"")</f>
        <v>-1.0214940544299882</v>
      </c>
      <c r="AO38" s="30">
        <f t="shared" ref="AO38:AO58" si="74">IFERROR(LOG(R38),"")</f>
        <v>-1.0433050281841223</v>
      </c>
      <c r="AP38" s="30">
        <f t="shared" ref="AP38:AP58" si="75">IFERROR(LOG(S38),"")</f>
        <v>-1.0733829035710702</v>
      </c>
      <c r="AQ38" s="30">
        <f t="shared" ref="AQ38:AQ58" si="76">IFERROR(LOG(T38),"")</f>
        <v>-1.1107266812950787</v>
      </c>
      <c r="AR38" s="30">
        <f t="shared" ref="AR38:AR58" si="77">IFERROR(LOG(U38),"")</f>
        <v>-1.1539626971089583</v>
      </c>
      <c r="AS38" s="30">
        <f t="shared" ref="AS38:AS58" si="78">IFERROR(LOG(V38),"")</f>
        <v>-1.2016742214420026</v>
      </c>
      <c r="AT38" s="31">
        <f t="shared" ref="AT38:AT58" si="79">IFERROR(LOG(W38),"")</f>
        <v>-1.2525749891599527</v>
      </c>
      <c r="AU38" s="19"/>
      <c r="AV38" s="19"/>
      <c r="AW38" s="19"/>
      <c r="AX38" s="20"/>
      <c r="AY38" s="20"/>
      <c r="AZ38" s="20"/>
    </row>
    <row r="39" spans="1:52" ht="23.25" customHeight="1" x14ac:dyDescent="0.3">
      <c r="A39" s="5">
        <v>0.9</v>
      </c>
      <c r="B39" s="2">
        <f t="shared" si="57"/>
        <v>0.11069249583917184</v>
      </c>
      <c r="C39" s="10">
        <f t="shared" ref="C39:W39" si="80">IFERROR(SQRT(C65^2+C91^2),"")</f>
        <v>6.6944574950280236E-2</v>
      </c>
      <c r="D39" s="11">
        <f t="shared" si="80"/>
        <v>7.6682715277770569E-2</v>
      </c>
      <c r="E39" s="11">
        <f t="shared" si="80"/>
        <v>8.731300713762577E-2</v>
      </c>
      <c r="F39" s="11">
        <f t="shared" si="80"/>
        <v>9.848116554493036E-2</v>
      </c>
      <c r="G39" s="11">
        <f t="shared" si="80"/>
        <v>0.1095770326539557</v>
      </c>
      <c r="H39" s="11">
        <f t="shared" si="80"/>
        <v>0.11973677507185572</v>
      </c>
      <c r="I39" s="11">
        <f t="shared" si="80"/>
        <v>0.12797953638848222</v>
      </c>
      <c r="J39" s="11">
        <f t="shared" si="80"/>
        <v>0.1335389361282959</v>
      </c>
      <c r="K39" s="11">
        <f t="shared" si="80"/>
        <v>0.13631637095911567</v>
      </c>
      <c r="L39" s="11">
        <f t="shared" si="80"/>
        <v>0.13711398657484961</v>
      </c>
      <c r="M39" s="11">
        <f t="shared" si="80"/>
        <v>0.1371742112482853</v>
      </c>
      <c r="N39" s="11">
        <f t="shared" si="80"/>
        <v>0.13711398657484961</v>
      </c>
      <c r="O39" s="11">
        <f t="shared" si="80"/>
        <v>0.13631637095911561</v>
      </c>
      <c r="P39" s="11">
        <f t="shared" si="80"/>
        <v>0.13353893612829587</v>
      </c>
      <c r="Q39" s="11">
        <f t="shared" si="80"/>
        <v>0.12797953638848225</v>
      </c>
      <c r="R39" s="11">
        <f t="shared" si="80"/>
        <v>0.11973677507185572</v>
      </c>
      <c r="S39" s="11">
        <f t="shared" si="80"/>
        <v>0.10957703265395577</v>
      </c>
      <c r="T39" s="11">
        <f t="shared" si="80"/>
        <v>9.8481165544930416E-2</v>
      </c>
      <c r="U39" s="11">
        <f t="shared" si="80"/>
        <v>8.7313007137625784E-2</v>
      </c>
      <c r="V39" s="11">
        <f t="shared" si="80"/>
        <v>7.6682715277770597E-2</v>
      </c>
      <c r="W39" s="12">
        <f t="shared" si="80"/>
        <v>6.694457495028025E-2</v>
      </c>
      <c r="X39" s="5">
        <v>0.9</v>
      </c>
      <c r="Y39" s="28">
        <f t="shared" ref="Y39:Y58" si="81">IFERROR(AVERAGE(Z39:AT39),"")</f>
        <v>-0.96801842442495323</v>
      </c>
      <c r="Z39" s="32">
        <f t="shared" si="59"/>
        <v>-1.1742846115514531</v>
      </c>
      <c r="AA39" s="33">
        <f t="shared" si="60"/>
        <v>-1.1153025174779276</v>
      </c>
      <c r="AB39" s="33">
        <f t="shared" si="61"/>
        <v>-1.0589210540342806</v>
      </c>
      <c r="AC39" s="33">
        <f t="shared" si="62"/>
        <v>-1.0066468200814493</v>
      </c>
      <c r="AD39" s="33">
        <f t="shared" si="63"/>
        <v>-0.96028046443664217</v>
      </c>
      <c r="AE39" s="33">
        <f t="shared" si="64"/>
        <v>-0.92177244309494832</v>
      </c>
      <c r="AF39" s="33">
        <f t="shared" si="65"/>
        <v>-0.89285946741500233</v>
      </c>
      <c r="AG39" s="33">
        <f t="shared" si="66"/>
        <v>-0.87439208800556889</v>
      </c>
      <c r="AH39" s="33">
        <f t="shared" si="67"/>
        <v>-0.86545198429546299</v>
      </c>
      <c r="AI39" s="33">
        <f t="shared" si="68"/>
        <v>-0.86291824191028699</v>
      </c>
      <c r="AJ39" s="33">
        <f t="shared" si="69"/>
        <v>-0.86272752831797472</v>
      </c>
      <c r="AK39" s="33">
        <f t="shared" si="70"/>
        <v>-0.86291824191028699</v>
      </c>
      <c r="AL39" s="33">
        <f t="shared" si="71"/>
        <v>-0.86545198429546311</v>
      </c>
      <c r="AM39" s="33">
        <f t="shared" si="72"/>
        <v>-0.874392088005569</v>
      </c>
      <c r="AN39" s="33">
        <f t="shared" si="73"/>
        <v>-0.89285946741500233</v>
      </c>
      <c r="AO39" s="33">
        <f t="shared" si="74"/>
        <v>-0.92177244309494832</v>
      </c>
      <c r="AP39" s="33">
        <f t="shared" si="75"/>
        <v>-0.96028046443664195</v>
      </c>
      <c r="AQ39" s="33">
        <f t="shared" si="76"/>
        <v>-1.0066468200814491</v>
      </c>
      <c r="AR39" s="33">
        <f t="shared" si="77"/>
        <v>-1.0589210540342804</v>
      </c>
      <c r="AS39" s="33">
        <f t="shared" si="78"/>
        <v>-1.1153025174779274</v>
      </c>
      <c r="AT39" s="34">
        <f t="shared" si="79"/>
        <v>-1.1742846115514531</v>
      </c>
      <c r="AU39" s="19"/>
      <c r="AV39" s="19"/>
      <c r="AW39" s="19"/>
      <c r="AX39" s="20"/>
      <c r="AY39" s="20"/>
      <c r="AZ39" s="20"/>
    </row>
    <row r="40" spans="1:52" ht="23.25" customHeight="1" x14ac:dyDescent="0.3">
      <c r="A40" s="5">
        <v>0.8</v>
      </c>
      <c r="B40" s="2">
        <f t="shared" si="57"/>
        <v>0.14912644078886286</v>
      </c>
      <c r="C40" s="10">
        <f t="shared" ref="C40:W40" si="82">IFERROR(SQRT(C66^2+C92^2),"")</f>
        <v>8.0088709207830205E-2</v>
      </c>
      <c r="D40" s="11">
        <f t="shared" si="82"/>
        <v>9.3687113453470666E-2</v>
      </c>
      <c r="E40" s="11">
        <f t="shared" si="82"/>
        <v>0.10918300671385689</v>
      </c>
      <c r="F40" s="11">
        <f t="shared" si="82"/>
        <v>0.12627860832169388</v>
      </c>
      <c r="G40" s="11">
        <f t="shared" si="82"/>
        <v>0.14422205101855951</v>
      </c>
      <c r="H40" s="11">
        <f t="shared" si="82"/>
        <v>0.16167464303579968</v>
      </c>
      <c r="I40" s="11">
        <f t="shared" si="82"/>
        <v>0.17677669529663681</v>
      </c>
      <c r="J40" s="11">
        <f t="shared" si="82"/>
        <v>0.18765246762994925</v>
      </c>
      <c r="K40" s="11">
        <f t="shared" si="82"/>
        <v>0.19343148594288834</v>
      </c>
      <c r="L40" s="11">
        <f t="shared" si="82"/>
        <v>0.19517659766237441</v>
      </c>
      <c r="M40" s="11">
        <f t="shared" si="82"/>
        <v>0.19531249999999992</v>
      </c>
      <c r="N40" s="11">
        <f t="shared" si="82"/>
        <v>0.19517659766237444</v>
      </c>
      <c r="O40" s="11">
        <f t="shared" si="82"/>
        <v>0.19343148594288834</v>
      </c>
      <c r="P40" s="11">
        <f t="shared" si="82"/>
        <v>0.18765246762994925</v>
      </c>
      <c r="Q40" s="11">
        <f t="shared" si="82"/>
        <v>0.17677669529663684</v>
      </c>
      <c r="R40" s="11">
        <f t="shared" si="82"/>
        <v>0.1616746430357997</v>
      </c>
      <c r="S40" s="11">
        <f t="shared" si="82"/>
        <v>0.14422205101855956</v>
      </c>
      <c r="T40" s="11">
        <f t="shared" si="82"/>
        <v>0.12627860832169391</v>
      </c>
      <c r="U40" s="11">
        <f t="shared" si="82"/>
        <v>0.10918300671385693</v>
      </c>
      <c r="V40" s="11">
        <f t="shared" si="82"/>
        <v>9.368711345347068E-2</v>
      </c>
      <c r="W40" s="12">
        <f t="shared" si="82"/>
        <v>8.0088709207830219E-2</v>
      </c>
      <c r="X40" s="5">
        <v>0.8</v>
      </c>
      <c r="Y40" s="28">
        <f t="shared" si="81"/>
        <v>-0.84518963915528444</v>
      </c>
      <c r="Z40" s="32">
        <f t="shared" si="59"/>
        <v>-1.0964287058179554</v>
      </c>
      <c r="AA40" s="33">
        <f t="shared" si="60"/>
        <v>-1.0283201416728462</v>
      </c>
      <c r="AB40" s="33">
        <f t="shared" si="61"/>
        <v>-0.96184495013578386</v>
      </c>
      <c r="AC40" s="33">
        <f t="shared" si="62"/>
        <v>-0.89867021298143068</v>
      </c>
      <c r="AD40" s="33">
        <f t="shared" si="63"/>
        <v>-0.84096833251861947</v>
      </c>
      <c r="AE40" s="33">
        <f t="shared" si="64"/>
        <v>-0.79135808926597684</v>
      </c>
      <c r="AF40" s="33">
        <f t="shared" si="65"/>
        <v>-0.75257498915995313</v>
      </c>
      <c r="AG40" s="33">
        <f t="shared" si="66"/>
        <v>-0.72664572024091201</v>
      </c>
      <c r="AH40" s="33">
        <f t="shared" si="67"/>
        <v>-0.7134728319165009</v>
      </c>
      <c r="AI40" s="33">
        <f t="shared" si="68"/>
        <v>-0.70957225693259307</v>
      </c>
      <c r="AJ40" s="33">
        <f t="shared" si="69"/>
        <v>-0.70926996097583095</v>
      </c>
      <c r="AK40" s="33">
        <f t="shared" si="70"/>
        <v>-0.70957225693259307</v>
      </c>
      <c r="AL40" s="33">
        <f t="shared" si="71"/>
        <v>-0.7134728319165009</v>
      </c>
      <c r="AM40" s="33">
        <f t="shared" si="72"/>
        <v>-0.72664572024091201</v>
      </c>
      <c r="AN40" s="33">
        <f t="shared" si="73"/>
        <v>-0.75257498915995313</v>
      </c>
      <c r="AO40" s="33">
        <f t="shared" si="74"/>
        <v>-0.79135808926597673</v>
      </c>
      <c r="AP40" s="33">
        <f t="shared" si="75"/>
        <v>-0.84096833251861924</v>
      </c>
      <c r="AQ40" s="33">
        <f t="shared" si="76"/>
        <v>-0.89867021298143057</v>
      </c>
      <c r="AR40" s="33">
        <f t="shared" si="77"/>
        <v>-0.96184495013578375</v>
      </c>
      <c r="AS40" s="33">
        <f t="shared" si="78"/>
        <v>-1.0283201416728462</v>
      </c>
      <c r="AT40" s="34">
        <f t="shared" si="79"/>
        <v>-1.0964287058179554</v>
      </c>
      <c r="AU40" s="19"/>
      <c r="AV40" s="19"/>
      <c r="AW40" s="19"/>
      <c r="AX40" s="20"/>
      <c r="AY40" s="20"/>
      <c r="AZ40" s="20"/>
    </row>
    <row r="41" spans="1:52" ht="23.25" customHeight="1" x14ac:dyDescent="0.3">
      <c r="A41" s="5">
        <v>0.70000000000000007</v>
      </c>
      <c r="B41" s="2">
        <f t="shared" si="57"/>
        <v>0.20707851947134726</v>
      </c>
      <c r="C41" s="10">
        <f t="shared" ref="C41:W41" si="83">IFERROR(SQRT(C67^2+C93^2),"")</f>
        <v>9.5444439891973723E-2</v>
      </c>
      <c r="D41" s="11">
        <f t="shared" si="83"/>
        <v>0.11427933678004709</v>
      </c>
      <c r="E41" s="11">
        <f t="shared" si="83"/>
        <v>0.13677068835909603</v>
      </c>
      <c r="F41" s="11">
        <f t="shared" si="83"/>
        <v>0.1629787155612091</v>
      </c>
      <c r="G41" s="11">
        <f t="shared" si="83"/>
        <v>0.19228296179169277</v>
      </c>
      <c r="H41" s="11">
        <f t="shared" si="83"/>
        <v>0.22291007333333998</v>
      </c>
      <c r="I41" s="11">
        <f t="shared" si="83"/>
        <v>0.25160108432508038</v>
      </c>
      <c r="J41" s="11">
        <f t="shared" si="83"/>
        <v>0.27406493630478257</v>
      </c>
      <c r="K41" s="11">
        <f t="shared" si="83"/>
        <v>0.28701522777851723</v>
      </c>
      <c r="L41" s="11">
        <f t="shared" si="83"/>
        <v>0.29120439557122069</v>
      </c>
      <c r="M41" s="11">
        <f t="shared" si="83"/>
        <v>0.29154518950437314</v>
      </c>
      <c r="N41" s="11">
        <f t="shared" si="83"/>
        <v>0.29120439557122063</v>
      </c>
      <c r="O41" s="11">
        <f t="shared" si="83"/>
        <v>0.28701522777851718</v>
      </c>
      <c r="P41" s="11">
        <f t="shared" si="83"/>
        <v>0.27406493630478262</v>
      </c>
      <c r="Q41" s="11">
        <f t="shared" si="83"/>
        <v>0.25160108432508038</v>
      </c>
      <c r="R41" s="11">
        <f t="shared" si="83"/>
        <v>0.22291007333334004</v>
      </c>
      <c r="S41" s="11">
        <f t="shared" si="83"/>
        <v>0.19228296179169277</v>
      </c>
      <c r="T41" s="11">
        <f t="shared" si="83"/>
        <v>0.16297871556120919</v>
      </c>
      <c r="U41" s="11">
        <f t="shared" si="83"/>
        <v>0.13677068835909614</v>
      </c>
      <c r="V41" s="11">
        <f t="shared" si="83"/>
        <v>0.11427933678004713</v>
      </c>
      <c r="W41" s="12">
        <f t="shared" si="83"/>
        <v>9.5444439891973751E-2</v>
      </c>
      <c r="X41" s="5">
        <v>0.70000000000000007</v>
      </c>
      <c r="Y41" s="28">
        <f t="shared" si="81"/>
        <v>-0.71324432802807713</v>
      </c>
      <c r="Z41" s="32">
        <f t="shared" si="59"/>
        <v>-1.0202493663228867</v>
      </c>
      <c r="AA41" s="33">
        <f t="shared" si="60"/>
        <v>-0.94203228870932987</v>
      </c>
      <c r="AB41" s="33">
        <f t="shared" si="61"/>
        <v>-0.86400696729344673</v>
      </c>
      <c r="AC41" s="33">
        <f t="shared" si="62"/>
        <v>-0.78786910920272368</v>
      </c>
      <c r="AD41" s="33">
        <f t="shared" si="63"/>
        <v>-0.71605919692469866</v>
      </c>
      <c r="AE41" s="33">
        <f t="shared" si="64"/>
        <v>-0.65187030525581557</v>
      </c>
      <c r="AF41" s="33">
        <f t="shared" si="65"/>
        <v>-0.5992874915440014</v>
      </c>
      <c r="AG41" s="33">
        <f t="shared" si="66"/>
        <v>-0.56214652426872824</v>
      </c>
      <c r="AH41" s="33">
        <f t="shared" si="67"/>
        <v>-0.54209506088015036</v>
      </c>
      <c r="AI41" s="33">
        <f t="shared" si="68"/>
        <v>-0.53580207387164314</v>
      </c>
      <c r="AJ41" s="33">
        <f t="shared" si="69"/>
        <v>-0.53529412004277055</v>
      </c>
      <c r="AK41" s="33">
        <f t="shared" si="70"/>
        <v>-0.53580207387164325</v>
      </c>
      <c r="AL41" s="33">
        <f t="shared" si="71"/>
        <v>-0.54209506088015047</v>
      </c>
      <c r="AM41" s="33">
        <f t="shared" si="72"/>
        <v>-0.56214652426872824</v>
      </c>
      <c r="AN41" s="33">
        <f t="shared" si="73"/>
        <v>-0.5992874915440014</v>
      </c>
      <c r="AO41" s="33">
        <f t="shared" si="74"/>
        <v>-0.65187030525581546</v>
      </c>
      <c r="AP41" s="33">
        <f t="shared" si="75"/>
        <v>-0.71605919692469866</v>
      </c>
      <c r="AQ41" s="33">
        <f t="shared" si="76"/>
        <v>-0.78786910920272346</v>
      </c>
      <c r="AR41" s="33">
        <f t="shared" si="77"/>
        <v>-0.86400696729344639</v>
      </c>
      <c r="AS41" s="33">
        <f t="shared" si="78"/>
        <v>-0.94203228870932976</v>
      </c>
      <c r="AT41" s="34">
        <f t="shared" si="79"/>
        <v>-1.0202493663228864</v>
      </c>
      <c r="AU41" s="19"/>
      <c r="AV41" s="19"/>
      <c r="AW41" s="19"/>
      <c r="AX41" s="20"/>
      <c r="AY41" s="20"/>
      <c r="AZ41" s="20"/>
    </row>
    <row r="42" spans="1:52" ht="23.25" customHeight="1" x14ac:dyDescent="0.3">
      <c r="A42" s="5">
        <v>0.60000000000000009</v>
      </c>
      <c r="B42" s="2">
        <f t="shared" si="57"/>
        <v>0.29889664467145255</v>
      </c>
      <c r="C42" s="10">
        <f t="shared" ref="C42:W42" si="84">IFERROR(SQRT(C68^2+C94^2),"")</f>
        <v>0.1128925876828563</v>
      </c>
      <c r="D42" s="11">
        <f t="shared" si="84"/>
        <v>0.13860520097165804</v>
      </c>
      <c r="E42" s="11">
        <f t="shared" si="84"/>
        <v>0.1708800749063506</v>
      </c>
      <c r="F42" s="11">
        <f t="shared" si="84"/>
        <v>0.21081724860522927</v>
      </c>
      <c r="G42" s="11">
        <f t="shared" si="84"/>
        <v>0.25880416406247558</v>
      </c>
      <c r="H42" s="11">
        <f t="shared" si="84"/>
        <v>0.3134077879519106</v>
      </c>
      <c r="I42" s="11">
        <f t="shared" si="84"/>
        <v>0.36982248520710032</v>
      </c>
      <c r="J42" s="11">
        <f t="shared" si="84"/>
        <v>0.41902624070313893</v>
      </c>
      <c r="K42" s="11">
        <f t="shared" si="84"/>
        <v>0.45069390943299864</v>
      </c>
      <c r="L42" s="11">
        <f t="shared" si="84"/>
        <v>0.46198358804505163</v>
      </c>
      <c r="M42" s="11">
        <f t="shared" si="84"/>
        <v>0.46296296296296274</v>
      </c>
      <c r="N42" s="11">
        <f t="shared" si="84"/>
        <v>0.46198358804505157</v>
      </c>
      <c r="O42" s="11">
        <f t="shared" si="84"/>
        <v>0.45069390943299847</v>
      </c>
      <c r="P42" s="11">
        <f t="shared" si="84"/>
        <v>0.41902624070313915</v>
      </c>
      <c r="Q42" s="11">
        <f t="shared" si="84"/>
        <v>0.36982248520710043</v>
      </c>
      <c r="R42" s="11">
        <f t="shared" si="84"/>
        <v>0.31340778795191077</v>
      </c>
      <c r="S42" s="11">
        <f t="shared" si="84"/>
        <v>0.25880416406247564</v>
      </c>
      <c r="T42" s="11">
        <f t="shared" si="84"/>
        <v>0.21081724860522932</v>
      </c>
      <c r="U42" s="11">
        <f t="shared" si="84"/>
        <v>0.17088007490635063</v>
      </c>
      <c r="V42" s="11">
        <f t="shared" si="84"/>
        <v>0.13860520097165813</v>
      </c>
      <c r="W42" s="12">
        <f t="shared" si="84"/>
        <v>0.11289258768285627</v>
      </c>
      <c r="X42" s="5">
        <v>0.60000000000000009</v>
      </c>
      <c r="Y42" s="28">
        <f t="shared" si="81"/>
        <v>-0.5712724323914008</v>
      </c>
      <c r="Z42" s="32">
        <f t="shared" si="59"/>
        <v>-0.94733457210614203</v>
      </c>
      <c r="AA42" s="33">
        <f t="shared" si="60"/>
        <v>-0.85822047310867977</v>
      </c>
      <c r="AB42" s="33">
        <f t="shared" si="61"/>
        <v>-0.76730857427579091</v>
      </c>
      <c r="AC42" s="33">
        <f t="shared" si="62"/>
        <v>-0.67609385898313568</v>
      </c>
      <c r="AD42" s="33">
        <f t="shared" si="63"/>
        <v>-0.58702874031088403</v>
      </c>
      <c r="AE42" s="33">
        <f t="shared" si="64"/>
        <v>-0.50389021583642557</v>
      </c>
      <c r="AF42" s="33">
        <f t="shared" si="65"/>
        <v>-0.43200668726959862</v>
      </c>
      <c r="AG42" s="33">
        <f t="shared" si="66"/>
        <v>-0.37775877933505347</v>
      </c>
      <c r="AH42" s="33">
        <f t="shared" si="67"/>
        <v>-0.34611831083852523</v>
      </c>
      <c r="AI42" s="33">
        <f t="shared" si="68"/>
        <v>-0.33537345247000894</v>
      </c>
      <c r="AJ42" s="33">
        <f t="shared" si="69"/>
        <v>-0.33445375115093112</v>
      </c>
      <c r="AK42" s="33">
        <f t="shared" si="70"/>
        <v>-0.33537345247000899</v>
      </c>
      <c r="AL42" s="33">
        <f t="shared" si="71"/>
        <v>-0.3461183108385254</v>
      </c>
      <c r="AM42" s="33">
        <f t="shared" si="72"/>
        <v>-0.37775877933505325</v>
      </c>
      <c r="AN42" s="33">
        <f t="shared" si="73"/>
        <v>-0.43200668726959851</v>
      </c>
      <c r="AO42" s="33">
        <f t="shared" si="74"/>
        <v>-0.50389021583642535</v>
      </c>
      <c r="AP42" s="33">
        <f t="shared" si="75"/>
        <v>-0.58702874031088392</v>
      </c>
      <c r="AQ42" s="33">
        <f t="shared" si="76"/>
        <v>-0.67609385898313556</v>
      </c>
      <c r="AR42" s="33">
        <f t="shared" si="77"/>
        <v>-0.7673085742757908</v>
      </c>
      <c r="AS42" s="33">
        <f t="shared" si="78"/>
        <v>-0.85822047310867955</v>
      </c>
      <c r="AT42" s="34">
        <f t="shared" si="79"/>
        <v>-0.94733457210614214</v>
      </c>
      <c r="AU42" s="19"/>
      <c r="AV42" s="19"/>
      <c r="AW42" s="19"/>
      <c r="AX42" s="20"/>
      <c r="AY42" s="20"/>
      <c r="AZ42" s="20"/>
    </row>
    <row r="43" spans="1:52" ht="23.25" customHeight="1" x14ac:dyDescent="0.3">
      <c r="A43" s="5">
        <v>0.50000000000000011</v>
      </c>
      <c r="B43" s="2">
        <f t="shared" si="57"/>
        <v>0.45454506335963718</v>
      </c>
      <c r="C43" s="10">
        <f t="shared" ref="C43:W43" si="85">IFERROR(SQRT(C69^2+C95^2),"")</f>
        <v>0.13193938001976516</v>
      </c>
      <c r="D43" s="11">
        <f t="shared" si="85"/>
        <v>0.16626505600097366</v>
      </c>
      <c r="E43" s="11">
        <f t="shared" si="85"/>
        <v>0.21162800926953926</v>
      </c>
      <c r="F43" s="11">
        <f t="shared" si="85"/>
        <v>0.27147678501312089</v>
      </c>
      <c r="G43" s="11">
        <f t="shared" si="85"/>
        <v>0.34936844934157457</v>
      </c>
      <c r="H43" s="11">
        <f t="shared" si="85"/>
        <v>0.44721359549995765</v>
      </c>
      <c r="I43" s="11">
        <f t="shared" si="85"/>
        <v>0.56121244093138578</v>
      </c>
      <c r="J43" s="11">
        <f t="shared" si="85"/>
        <v>0.67562713459400059</v>
      </c>
      <c r="K43" s="11">
        <f t="shared" si="85"/>
        <v>0.76137030171615261</v>
      </c>
      <c r="L43" s="11">
        <f t="shared" si="85"/>
        <v>0.79662201288971934</v>
      </c>
      <c r="M43" s="11">
        <f t="shared" si="85"/>
        <v>0.79999999999999949</v>
      </c>
      <c r="N43" s="11">
        <f t="shared" si="85"/>
        <v>0.79662201288971923</v>
      </c>
      <c r="O43" s="11">
        <f t="shared" si="85"/>
        <v>0.76137030171615261</v>
      </c>
      <c r="P43" s="11">
        <f t="shared" si="85"/>
        <v>0.67562713459400092</v>
      </c>
      <c r="Q43" s="11">
        <f t="shared" si="85"/>
        <v>0.56121244093138611</v>
      </c>
      <c r="R43" s="11">
        <f t="shared" si="85"/>
        <v>0.44721359549995776</v>
      </c>
      <c r="S43" s="11">
        <f t="shared" si="85"/>
        <v>0.34936844934157474</v>
      </c>
      <c r="T43" s="11">
        <f t="shared" si="85"/>
        <v>0.27147678501312095</v>
      </c>
      <c r="U43" s="11">
        <f t="shared" si="85"/>
        <v>0.21162800926953931</v>
      </c>
      <c r="V43" s="11">
        <f t="shared" si="85"/>
        <v>0.16626505600097369</v>
      </c>
      <c r="W43" s="12">
        <f t="shared" si="85"/>
        <v>0.1319393800197651</v>
      </c>
      <c r="X43" s="5">
        <v>0.50000000000000011</v>
      </c>
      <c r="Y43" s="28">
        <f t="shared" si="81"/>
        <v>-0.41833261442958769</v>
      </c>
      <c r="Z43" s="32">
        <f t="shared" si="59"/>
        <v>-0.87962556099095701</v>
      </c>
      <c r="AA43" s="33">
        <f t="shared" si="60"/>
        <v>-0.77919901704995065</v>
      </c>
      <c r="AB43" s="33">
        <f t="shared" si="61"/>
        <v>-0.6744268533372858</v>
      </c>
      <c r="AC43" s="33">
        <f t="shared" si="62"/>
        <v>-0.56626730261939717</v>
      </c>
      <c r="AD43" s="33">
        <f t="shared" si="63"/>
        <v>-0.45671631771469762</v>
      </c>
      <c r="AE43" s="33">
        <f t="shared" si="64"/>
        <v>-0.34948500216800971</v>
      </c>
      <c r="AF43" s="33">
        <f t="shared" si="65"/>
        <v>-0.25087271011701501</v>
      </c>
      <c r="AG43" s="33">
        <f t="shared" si="66"/>
        <v>-0.17029291657912715</v>
      </c>
      <c r="AH43" s="33">
        <f t="shared" si="67"/>
        <v>-0.11840406743804478</v>
      </c>
      <c r="AI43" s="33">
        <f t="shared" si="68"/>
        <v>-9.8747696992157991E-2</v>
      </c>
      <c r="AJ43" s="33">
        <f t="shared" si="69"/>
        <v>-9.6910013008056697E-2</v>
      </c>
      <c r="AK43" s="33">
        <f t="shared" si="70"/>
        <v>-9.8747696992158046E-2</v>
      </c>
      <c r="AL43" s="33">
        <f t="shared" si="71"/>
        <v>-0.11840406743804478</v>
      </c>
      <c r="AM43" s="33">
        <f t="shared" si="72"/>
        <v>-0.17029291657912693</v>
      </c>
      <c r="AN43" s="33">
        <f t="shared" si="73"/>
        <v>-0.25087271011701473</v>
      </c>
      <c r="AO43" s="33">
        <f t="shared" si="74"/>
        <v>-0.3494850021680096</v>
      </c>
      <c r="AP43" s="33">
        <f t="shared" si="75"/>
        <v>-0.45671631771469745</v>
      </c>
      <c r="AQ43" s="33">
        <f t="shared" si="76"/>
        <v>-0.56626730261939706</v>
      </c>
      <c r="AR43" s="33">
        <f t="shared" si="77"/>
        <v>-0.67442685333728569</v>
      </c>
      <c r="AS43" s="33">
        <f t="shared" si="78"/>
        <v>-0.77919901704995054</v>
      </c>
      <c r="AT43" s="34">
        <f t="shared" si="79"/>
        <v>-0.87962556099095723</v>
      </c>
      <c r="AU43" s="19"/>
      <c r="AV43" s="19"/>
      <c r="AW43" s="19"/>
      <c r="AX43" s="20"/>
      <c r="AY43" s="20"/>
      <c r="AZ43" s="20"/>
    </row>
    <row r="44" spans="1:52" ht="23.25" customHeight="1" x14ac:dyDescent="0.3">
      <c r="A44" s="5">
        <v>0.40000000000000013</v>
      </c>
      <c r="B44" s="2">
        <f t="shared" si="57"/>
        <v>0.74557350466364714</v>
      </c>
      <c r="C44" s="10">
        <f t="shared" ref="C44:W44" si="86">IFERROR(SQRT(C70^2+C96^2),"")</f>
        <v>0.15157608542190204</v>
      </c>
      <c r="D44" s="11">
        <f t="shared" si="86"/>
        <v>0.19597288675295746</v>
      </c>
      <c r="E44" s="11">
        <f t="shared" si="86"/>
        <v>0.25769410160110373</v>
      </c>
      <c r="F44" s="11">
        <f t="shared" si="86"/>
        <v>0.34462058647481719</v>
      </c>
      <c r="G44" s="11">
        <f t="shared" si="86"/>
        <v>0.46779255327934571</v>
      </c>
      <c r="H44" s="11">
        <f t="shared" si="86"/>
        <v>0.6407096736626412</v>
      </c>
      <c r="I44" s="11">
        <f t="shared" si="86"/>
        <v>0.87346405371085467</v>
      </c>
      <c r="J44" s="11">
        <f t="shared" si="86"/>
        <v>1.1537764081484747</v>
      </c>
      <c r="K44" s="11">
        <f t="shared" si="86"/>
        <v>1.4142135623730929</v>
      </c>
      <c r="L44" s="11">
        <f t="shared" si="86"/>
        <v>1.5474518875431058</v>
      </c>
      <c r="M44" s="11">
        <f t="shared" si="86"/>
        <v>1.5624999999999982</v>
      </c>
      <c r="N44" s="11">
        <f t="shared" si="86"/>
        <v>1.5474518875431049</v>
      </c>
      <c r="O44" s="11">
        <f t="shared" si="86"/>
        <v>1.414213562373094</v>
      </c>
      <c r="P44" s="11">
        <f t="shared" si="86"/>
        <v>1.1537764081484758</v>
      </c>
      <c r="Q44" s="11">
        <f t="shared" si="86"/>
        <v>0.87346405371085467</v>
      </c>
      <c r="R44" s="11">
        <f t="shared" si="86"/>
        <v>0.64070967366264142</v>
      </c>
      <c r="S44" s="11">
        <f t="shared" si="86"/>
        <v>0.46779255327934588</v>
      </c>
      <c r="T44" s="11">
        <f t="shared" si="86"/>
        <v>0.34462058647481741</v>
      </c>
      <c r="U44" s="11">
        <f t="shared" si="86"/>
        <v>0.25769410160110373</v>
      </c>
      <c r="V44" s="11">
        <f t="shared" si="86"/>
        <v>0.19597288675295754</v>
      </c>
      <c r="W44" s="12">
        <f t="shared" si="86"/>
        <v>0.15157608542190201</v>
      </c>
      <c r="X44" s="5">
        <v>0.40000000000000013</v>
      </c>
      <c r="Y44" s="28">
        <f t="shared" si="81"/>
        <v>-0.2534861129012026</v>
      </c>
      <c r="Z44" s="32">
        <f t="shared" si="59"/>
        <v>-0.81936931314046557</v>
      </c>
      <c r="AA44" s="33">
        <f t="shared" si="60"/>
        <v>-0.70780401001136228</v>
      </c>
      <c r="AB44" s="33">
        <f t="shared" si="61"/>
        <v>-0.58889552196678796</v>
      </c>
      <c r="AC44" s="33">
        <f t="shared" si="62"/>
        <v>-0.46265878282133571</v>
      </c>
      <c r="AD44" s="33">
        <f t="shared" si="63"/>
        <v>-0.32994669594163623</v>
      </c>
      <c r="AE44" s="33">
        <f t="shared" si="64"/>
        <v>-0.19333871882601214</v>
      </c>
      <c r="AF44" s="33">
        <f t="shared" si="65"/>
        <v>-5.8754963143840495E-2</v>
      </c>
      <c r="AG44" s="33">
        <f t="shared" si="66"/>
        <v>6.2121654473323656E-2</v>
      </c>
      <c r="AH44" s="33">
        <f t="shared" si="67"/>
        <v>0.15051499783198993</v>
      </c>
      <c r="AI44" s="33">
        <f t="shared" si="68"/>
        <v>0.18961715507544238</v>
      </c>
      <c r="AJ44" s="33">
        <f t="shared" si="69"/>
        <v>0.19382002601611234</v>
      </c>
      <c r="AK44" s="33">
        <f t="shared" si="70"/>
        <v>0.18961715507544213</v>
      </c>
      <c r="AL44" s="33">
        <f t="shared" si="71"/>
        <v>0.15051499783199029</v>
      </c>
      <c r="AM44" s="33">
        <f t="shared" si="72"/>
        <v>6.212165447332408E-2</v>
      </c>
      <c r="AN44" s="33">
        <f t="shared" si="73"/>
        <v>-5.8754963143840495E-2</v>
      </c>
      <c r="AO44" s="33">
        <f t="shared" si="74"/>
        <v>-0.19333871882601197</v>
      </c>
      <c r="AP44" s="33">
        <f t="shared" si="75"/>
        <v>-0.32994669594163611</v>
      </c>
      <c r="AQ44" s="33">
        <f t="shared" si="76"/>
        <v>-0.46265878282133543</v>
      </c>
      <c r="AR44" s="33">
        <f t="shared" si="77"/>
        <v>-0.58889552196678796</v>
      </c>
      <c r="AS44" s="33">
        <f t="shared" si="78"/>
        <v>-0.70780401001136217</v>
      </c>
      <c r="AT44" s="34">
        <f t="shared" si="79"/>
        <v>-0.81936931314046568</v>
      </c>
      <c r="AU44" s="19"/>
      <c r="AV44" s="19"/>
      <c r="AW44" s="19"/>
      <c r="AX44" s="20"/>
      <c r="AY44" s="20"/>
      <c r="AZ44" s="20"/>
    </row>
    <row r="45" spans="1:52" ht="23.25" customHeight="1" x14ac:dyDescent="0.3">
      <c r="A45" s="5">
        <v>0.30000000000000016</v>
      </c>
      <c r="B45" s="2">
        <f t="shared" si="57"/>
        <v>1.3803837956036298</v>
      </c>
      <c r="C45" s="10">
        <f t="shared" ref="C45:W45" si="87">IFERROR(SQRT(C71^2+C97^2),"")</f>
        <v>0.17021924430735358</v>
      </c>
      <c r="D45" s="11">
        <f t="shared" si="87"/>
        <v>0.22528750112215623</v>
      </c>
      <c r="E45" s="11">
        <f t="shared" si="87"/>
        <v>0.30547608549633509</v>
      </c>
      <c r="F45" s="11">
        <f t="shared" si="87"/>
        <v>0.42561893767171066</v>
      </c>
      <c r="G45" s="11">
        <f t="shared" si="87"/>
        <v>0.61083046305446786</v>
      </c>
      <c r="H45" s="11">
        <f t="shared" si="87"/>
        <v>0.90314070146284953</v>
      </c>
      <c r="I45" s="11">
        <f t="shared" si="87"/>
        <v>1.3670405992508028</v>
      </c>
      <c r="J45" s="11">
        <f t="shared" si="87"/>
        <v>2.0704333124998024</v>
      </c>
      <c r="K45" s="11">
        <f t="shared" si="87"/>
        <v>2.958579881656799</v>
      </c>
      <c r="L45" s="11">
        <f t="shared" si="87"/>
        <v>3.6055512754639838</v>
      </c>
      <c r="M45" s="11">
        <f t="shared" si="87"/>
        <v>3.7037037037036975</v>
      </c>
      <c r="N45" s="11">
        <f t="shared" si="87"/>
        <v>3.6055512754639856</v>
      </c>
      <c r="O45" s="11">
        <f t="shared" si="87"/>
        <v>2.9585798816568007</v>
      </c>
      <c r="P45" s="11">
        <f t="shared" si="87"/>
        <v>2.0704333124998038</v>
      </c>
      <c r="Q45" s="11">
        <f t="shared" si="87"/>
        <v>1.3670405992508039</v>
      </c>
      <c r="R45" s="11">
        <f t="shared" si="87"/>
        <v>0.90314070146285008</v>
      </c>
      <c r="S45" s="11">
        <f t="shared" si="87"/>
        <v>0.61083046305446809</v>
      </c>
      <c r="T45" s="11">
        <f t="shared" si="87"/>
        <v>0.42561893767171083</v>
      </c>
      <c r="U45" s="11">
        <f t="shared" si="87"/>
        <v>0.3054760854963352</v>
      </c>
      <c r="V45" s="11">
        <f t="shared" si="87"/>
        <v>0.22528750112215631</v>
      </c>
      <c r="W45" s="12">
        <f t="shared" si="87"/>
        <v>0.17021924430735363</v>
      </c>
      <c r="X45" s="5">
        <v>0.30000000000000016</v>
      </c>
      <c r="Y45" s="28">
        <f t="shared" si="81"/>
        <v>-7.5844212184397977E-2</v>
      </c>
      <c r="Z45" s="32">
        <f t="shared" si="59"/>
        <v>-0.76899134187757645</v>
      </c>
      <c r="AA45" s="33">
        <f t="shared" si="60"/>
        <v>-0.64726290212548987</v>
      </c>
      <c r="AB45" s="33">
        <f t="shared" si="61"/>
        <v>-0.51502278327250817</v>
      </c>
      <c r="AC45" s="33">
        <f t="shared" si="62"/>
        <v>-0.37097905659799763</v>
      </c>
      <c r="AD45" s="33">
        <f t="shared" si="63"/>
        <v>-0.21407931214188822</v>
      </c>
      <c r="AE45" s="33">
        <f t="shared" si="64"/>
        <v>-4.4244585114198834E-2</v>
      </c>
      <c r="AF45" s="33">
        <f t="shared" si="65"/>
        <v>0.13578141271615204</v>
      </c>
      <c r="AG45" s="33">
        <f t="shared" si="66"/>
        <v>0.31606124668105912</v>
      </c>
      <c r="AH45" s="33">
        <f t="shared" si="67"/>
        <v>0.47108329972234442</v>
      </c>
      <c r="AI45" s="33">
        <f t="shared" si="68"/>
        <v>0.55697167615341769</v>
      </c>
      <c r="AJ45" s="33">
        <f t="shared" si="69"/>
        <v>0.56863623584101197</v>
      </c>
      <c r="AK45" s="33">
        <f t="shared" si="70"/>
        <v>0.55697167615341792</v>
      </c>
      <c r="AL45" s="33">
        <f t="shared" si="71"/>
        <v>0.47108329972234469</v>
      </c>
      <c r="AM45" s="33">
        <f t="shared" si="72"/>
        <v>0.31606124668105939</v>
      </c>
      <c r="AN45" s="33">
        <f t="shared" si="73"/>
        <v>0.13578141271615238</v>
      </c>
      <c r="AO45" s="33">
        <f t="shared" si="74"/>
        <v>-4.4244585114198563E-2</v>
      </c>
      <c r="AP45" s="33">
        <f t="shared" si="75"/>
        <v>-0.21407931214188805</v>
      </c>
      <c r="AQ45" s="33">
        <f t="shared" si="76"/>
        <v>-0.37097905659799746</v>
      </c>
      <c r="AR45" s="33">
        <f t="shared" si="77"/>
        <v>-0.51502278327250794</v>
      </c>
      <c r="AS45" s="33">
        <f t="shared" si="78"/>
        <v>-0.64726290212548976</v>
      </c>
      <c r="AT45" s="34">
        <f t="shared" si="79"/>
        <v>-0.76899134187757634</v>
      </c>
      <c r="AU45" s="19"/>
      <c r="AV45" s="19"/>
      <c r="AW45" s="19"/>
      <c r="AX45" s="20"/>
      <c r="AY45" s="20"/>
      <c r="AZ45" s="20"/>
    </row>
    <row r="46" spans="1:52" ht="23.25" customHeight="1" x14ac:dyDescent="0.3">
      <c r="A46" s="5">
        <v>0.20000000000000015</v>
      </c>
      <c r="B46" s="2">
        <f t="shared" si="57"/>
        <v>3.2016134620761414</v>
      </c>
      <c r="C46" s="10">
        <f t="shared" ref="C46:W46" si="88">IFERROR(SQRT(C72^2+C98^2),"")</f>
        <v>0.18583349891125903</v>
      </c>
      <c r="D46" s="11">
        <f t="shared" si="88"/>
        <v>0.2506681007096862</v>
      </c>
      <c r="E46" s="11">
        <f t="shared" si="88"/>
        <v>0.34871357042813789</v>
      </c>
      <c r="F46" s="11">
        <f t="shared" si="88"/>
        <v>0.50345801437276427</v>
      </c>
      <c r="G46" s="11">
        <f t="shared" si="88"/>
        <v>0.7603453162872772</v>
      </c>
      <c r="H46" s="11">
        <f t="shared" si="88"/>
        <v>1.2126086833752163</v>
      </c>
      <c r="I46" s="11">
        <f t="shared" si="88"/>
        <v>2.0615528128088285</v>
      </c>
      <c r="J46" s="11">
        <f t="shared" si="88"/>
        <v>3.7423404262347622</v>
      </c>
      <c r="K46" s="11">
        <f t="shared" si="88"/>
        <v>6.9877124296868276</v>
      </c>
      <c r="L46" s="11">
        <f t="shared" si="88"/>
        <v>11.313708498984731</v>
      </c>
      <c r="M46" s="11">
        <f t="shared" si="88"/>
        <v>12.499999999999973</v>
      </c>
      <c r="N46" s="11">
        <f t="shared" si="88"/>
        <v>11.313708498984729</v>
      </c>
      <c r="O46" s="11">
        <f t="shared" si="88"/>
        <v>6.9877124296868356</v>
      </c>
      <c r="P46" s="11">
        <f t="shared" si="88"/>
        <v>3.7423404262347661</v>
      </c>
      <c r="Q46" s="11">
        <f t="shared" si="88"/>
        <v>2.0615528128088285</v>
      </c>
      <c r="R46" s="11">
        <f t="shared" si="88"/>
        <v>1.2126086833752159</v>
      </c>
      <c r="S46" s="11">
        <f t="shared" si="88"/>
        <v>0.76034531628727742</v>
      </c>
      <c r="T46" s="11">
        <f t="shared" si="88"/>
        <v>0.50345801437276438</v>
      </c>
      <c r="U46" s="11">
        <f t="shared" si="88"/>
        <v>0.348713570428138</v>
      </c>
      <c r="V46" s="11">
        <f t="shared" si="88"/>
        <v>0.25066810070968631</v>
      </c>
      <c r="W46" s="12">
        <f t="shared" si="88"/>
        <v>0.18583349891125911</v>
      </c>
      <c r="X46" s="5">
        <v>0.20000000000000015</v>
      </c>
      <c r="Y46" s="28">
        <f t="shared" si="81"/>
        <v>0.11534471445075267</v>
      </c>
      <c r="Z46" s="32">
        <f t="shared" si="59"/>
        <v>-0.73087599604225828</v>
      </c>
      <c r="AA46" s="33">
        <f t="shared" si="60"/>
        <v>-0.6009009295727461</v>
      </c>
      <c r="AB46" s="33">
        <f t="shared" si="61"/>
        <v>-0.45753115142706374</v>
      </c>
      <c r="AC46" s="33">
        <f t="shared" si="62"/>
        <v>-0.29803674136958758</v>
      </c>
      <c r="AD46" s="33">
        <f t="shared" si="63"/>
        <v>-0.11898912495844624</v>
      </c>
      <c r="AE46" s="33">
        <f t="shared" si="64"/>
        <v>8.3720673851477981E-2</v>
      </c>
      <c r="AF46" s="33">
        <f t="shared" si="65"/>
        <v>0.31419446502515541</v>
      </c>
      <c r="AG46" s="33">
        <f t="shared" si="66"/>
        <v>0.57314329105030692</v>
      </c>
      <c r="AH46" s="33">
        <f t="shared" si="67"/>
        <v>0.84433502384810244</v>
      </c>
      <c r="AI46" s="33">
        <f t="shared" si="68"/>
        <v>1.0536049848239331</v>
      </c>
      <c r="AJ46" s="33">
        <f t="shared" si="69"/>
        <v>1.0969100130080556</v>
      </c>
      <c r="AK46" s="33">
        <f t="shared" si="70"/>
        <v>1.0536049848239331</v>
      </c>
      <c r="AL46" s="33">
        <f t="shared" si="71"/>
        <v>0.84433502384810299</v>
      </c>
      <c r="AM46" s="33">
        <f t="shared" si="72"/>
        <v>0.57314329105030737</v>
      </c>
      <c r="AN46" s="33">
        <f t="shared" si="73"/>
        <v>0.31419446502515541</v>
      </c>
      <c r="AO46" s="33">
        <f t="shared" si="74"/>
        <v>8.3720673851477828E-2</v>
      </c>
      <c r="AP46" s="33">
        <f t="shared" si="75"/>
        <v>-0.11898912495844612</v>
      </c>
      <c r="AQ46" s="33">
        <f t="shared" si="76"/>
        <v>-0.29803674136958747</v>
      </c>
      <c r="AR46" s="33">
        <f t="shared" si="77"/>
        <v>-0.45753115142706363</v>
      </c>
      <c r="AS46" s="33">
        <f t="shared" si="78"/>
        <v>-0.60090092957274588</v>
      </c>
      <c r="AT46" s="34">
        <f t="shared" si="79"/>
        <v>-0.73087599604225817</v>
      </c>
      <c r="AU46" s="19"/>
      <c r="AV46" s="19"/>
      <c r="AW46" s="19"/>
      <c r="AX46" s="20"/>
      <c r="AY46" s="20"/>
      <c r="AZ46" s="20"/>
    </row>
    <row r="47" spans="1:52" ht="23.25" customHeight="1" x14ac:dyDescent="0.3">
      <c r="A47" s="5">
        <v>0.10000000000000014</v>
      </c>
      <c r="B47" s="2">
        <f t="shared" si="57"/>
        <v>12.860774304719969</v>
      </c>
      <c r="C47" s="10">
        <f t="shared" ref="C47:W47" si="89">IFERROR(SQRT(C73^2+C99^2),"")</f>
        <v>0.19630413091364357</v>
      </c>
      <c r="D47" s="11">
        <f t="shared" si="89"/>
        <v>0.26811059454669756</v>
      </c>
      <c r="E47" s="11">
        <f t="shared" si="89"/>
        <v>0.37943714892026964</v>
      </c>
      <c r="F47" s="11">
        <f t="shared" si="89"/>
        <v>0.56142675390472763</v>
      </c>
      <c r="G47" s="11">
        <f t="shared" si="89"/>
        <v>0.87959054629600408</v>
      </c>
      <c r="H47" s="11">
        <f t="shared" si="89"/>
        <v>1.4866679912900722</v>
      </c>
      <c r="I47" s="11">
        <f t="shared" si="89"/>
        <v>2.7897085634251018</v>
      </c>
      <c r="J47" s="11">
        <f t="shared" si="89"/>
        <v>6.0827625302982131</v>
      </c>
      <c r="K47" s="11">
        <f t="shared" si="89"/>
        <v>16.492422502470603</v>
      </c>
      <c r="L47" s="11">
        <f t="shared" si="89"/>
        <v>55.901699437494507</v>
      </c>
      <c r="M47" s="11">
        <f t="shared" si="89"/>
        <v>99.999999999999545</v>
      </c>
      <c r="N47" s="11">
        <f t="shared" si="89"/>
        <v>55.901699437494614</v>
      </c>
      <c r="O47" s="11">
        <f t="shared" si="89"/>
        <v>16.492422502470621</v>
      </c>
      <c r="P47" s="11">
        <f t="shared" si="89"/>
        <v>6.082762530298214</v>
      </c>
      <c r="Q47" s="11">
        <f t="shared" si="89"/>
        <v>2.7897085634251022</v>
      </c>
      <c r="R47" s="11">
        <f t="shared" si="89"/>
        <v>1.4866679912900722</v>
      </c>
      <c r="S47" s="11">
        <f t="shared" si="89"/>
        <v>0.87959054629600419</v>
      </c>
      <c r="T47" s="11">
        <f t="shared" si="89"/>
        <v>0.56142675390472796</v>
      </c>
      <c r="U47" s="11">
        <f t="shared" si="89"/>
        <v>0.37943714892026981</v>
      </c>
      <c r="V47" s="11">
        <f t="shared" si="89"/>
        <v>0.26811059454669772</v>
      </c>
      <c r="W47" s="12">
        <f t="shared" si="89"/>
        <v>0.19630413091364368</v>
      </c>
      <c r="X47" s="5">
        <v>0.10000000000000014</v>
      </c>
      <c r="Y47" s="28">
        <f t="shared" si="81"/>
        <v>0.32005143539468645</v>
      </c>
      <c r="Z47" s="32">
        <f t="shared" si="59"/>
        <v>-0.70707056125519407</v>
      </c>
      <c r="AA47" s="33">
        <f t="shared" si="60"/>
        <v>-0.57168602427799631</v>
      </c>
      <c r="AB47" s="33">
        <f t="shared" si="61"/>
        <v>-0.42086015162006402</v>
      </c>
      <c r="AC47" s="33">
        <f t="shared" si="62"/>
        <v>-0.25070689559124143</v>
      </c>
      <c r="AD47" s="33">
        <f t="shared" si="63"/>
        <v>-5.5719447016502534E-2</v>
      </c>
      <c r="AE47" s="33">
        <f t="shared" si="64"/>
        <v>0.17221399094968526</v>
      </c>
      <c r="AF47" s="33">
        <f t="shared" si="65"/>
        <v>0.44555883556487963</v>
      </c>
      <c r="AG47" s="33">
        <f t="shared" si="66"/>
        <v>0.78410086203349705</v>
      </c>
      <c r="AH47" s="33">
        <f t="shared" si="67"/>
        <v>1.2172844520170982</v>
      </c>
      <c r="AI47" s="33">
        <f t="shared" si="68"/>
        <v>1.7474250108400451</v>
      </c>
      <c r="AJ47" s="33">
        <f t="shared" si="69"/>
        <v>1.999999999999998</v>
      </c>
      <c r="AK47" s="33">
        <f t="shared" si="70"/>
        <v>1.747425010840046</v>
      </c>
      <c r="AL47" s="33">
        <f t="shared" si="71"/>
        <v>1.2172844520170989</v>
      </c>
      <c r="AM47" s="33">
        <f t="shared" si="72"/>
        <v>0.78410086203349705</v>
      </c>
      <c r="AN47" s="33">
        <f t="shared" si="73"/>
        <v>0.44555883556487968</v>
      </c>
      <c r="AO47" s="33">
        <f t="shared" si="74"/>
        <v>0.17221399094968526</v>
      </c>
      <c r="AP47" s="33">
        <f t="shared" si="75"/>
        <v>-5.5719447016502478E-2</v>
      </c>
      <c r="AQ47" s="33">
        <f t="shared" si="76"/>
        <v>-0.25070689559124115</v>
      </c>
      <c r="AR47" s="33">
        <f t="shared" si="77"/>
        <v>-0.42086015162006385</v>
      </c>
      <c r="AS47" s="33">
        <f t="shared" si="78"/>
        <v>-0.57168602427799597</v>
      </c>
      <c r="AT47" s="34">
        <f t="shared" si="79"/>
        <v>-0.70707056125519385</v>
      </c>
      <c r="AU47" s="19"/>
      <c r="AV47" s="19"/>
      <c r="AW47" s="19"/>
      <c r="AX47" s="20"/>
      <c r="AY47" s="20"/>
      <c r="AZ47" s="20"/>
    </row>
    <row r="48" spans="1:52" ht="23.25" customHeight="1" x14ac:dyDescent="0.3">
      <c r="A48" s="5">
        <v>0</v>
      </c>
      <c r="B48" s="2">
        <f t="shared" si="57"/>
        <v>23.950639713483863</v>
      </c>
      <c r="C48" s="10">
        <f t="shared" ref="C48:W48" si="90">IFERROR(SQRT(C74^2+C100^2),"")</f>
        <v>0.2</v>
      </c>
      <c r="D48" s="11">
        <f t="shared" si="90"/>
        <v>0.2743484224965706</v>
      </c>
      <c r="E48" s="11">
        <f t="shared" si="90"/>
        <v>0.39062499999999983</v>
      </c>
      <c r="F48" s="11">
        <f t="shared" si="90"/>
        <v>0.58309037900874627</v>
      </c>
      <c r="G48" s="11">
        <f t="shared" si="90"/>
        <v>0.92592592592592549</v>
      </c>
      <c r="H48" s="11">
        <f t="shared" si="90"/>
        <v>1.5999999999999996</v>
      </c>
      <c r="I48" s="11">
        <f t="shared" si="90"/>
        <v>3.1249999999999996</v>
      </c>
      <c r="J48" s="11">
        <f t="shared" si="90"/>
        <v>7.4074074074074066</v>
      </c>
      <c r="K48" s="11">
        <f t="shared" si="90"/>
        <v>24.999999999999989</v>
      </c>
      <c r="L48" s="11">
        <f t="shared" si="90"/>
        <v>199.99999999999997</v>
      </c>
      <c r="M48" s="11" t="str">
        <f t="shared" si="90"/>
        <v/>
      </c>
      <c r="N48" s="11">
        <f t="shared" si="90"/>
        <v>199.99999999999997</v>
      </c>
      <c r="O48" s="11">
        <f t="shared" si="90"/>
        <v>24.999999999999989</v>
      </c>
      <c r="P48" s="11">
        <f t="shared" si="90"/>
        <v>7.4074074074074066</v>
      </c>
      <c r="Q48" s="11">
        <f t="shared" si="90"/>
        <v>3.1249999999999996</v>
      </c>
      <c r="R48" s="11">
        <f t="shared" si="90"/>
        <v>1.5999999999999996</v>
      </c>
      <c r="S48" s="11">
        <f t="shared" si="90"/>
        <v>0.92592592592592615</v>
      </c>
      <c r="T48" s="11">
        <f t="shared" si="90"/>
        <v>0.5830903790087465</v>
      </c>
      <c r="U48" s="11">
        <f t="shared" si="90"/>
        <v>0.39062500000000011</v>
      </c>
      <c r="V48" s="11">
        <f t="shared" si="90"/>
        <v>0.27434842249657077</v>
      </c>
      <c r="W48" s="12">
        <f t="shared" si="90"/>
        <v>0.20000000000000009</v>
      </c>
      <c r="X48" s="5">
        <v>0</v>
      </c>
      <c r="Y48" s="28">
        <f t="shared" si="81"/>
        <v>0.333101085800943</v>
      </c>
      <c r="Z48" s="32">
        <f t="shared" si="59"/>
        <v>-0.69897000433601875</v>
      </c>
      <c r="AA48" s="33">
        <f t="shared" si="60"/>
        <v>-0.56169753265399347</v>
      </c>
      <c r="AB48" s="33">
        <f t="shared" si="61"/>
        <v>-0.40823996531184975</v>
      </c>
      <c r="AC48" s="33">
        <f t="shared" si="62"/>
        <v>-0.23426412437878935</v>
      </c>
      <c r="AD48" s="33">
        <f t="shared" si="63"/>
        <v>-3.342375548694991E-2</v>
      </c>
      <c r="AE48" s="33">
        <f t="shared" si="64"/>
        <v>0.20411998265592468</v>
      </c>
      <c r="AF48" s="33">
        <f t="shared" si="65"/>
        <v>0.49485002168009395</v>
      </c>
      <c r="AG48" s="33">
        <f t="shared" si="66"/>
        <v>0.86966623150499378</v>
      </c>
      <c r="AH48" s="33">
        <f t="shared" si="67"/>
        <v>1.3979400086720375</v>
      </c>
      <c r="AI48" s="33">
        <f t="shared" si="68"/>
        <v>2.3010299956639813</v>
      </c>
      <c r="AJ48" s="33" t="str">
        <f t="shared" si="69"/>
        <v/>
      </c>
      <c r="AK48" s="33">
        <f t="shared" si="70"/>
        <v>2.3010299956639813</v>
      </c>
      <c r="AL48" s="33">
        <f t="shared" si="71"/>
        <v>1.3979400086720375</v>
      </c>
      <c r="AM48" s="33">
        <f t="shared" si="72"/>
        <v>0.86966623150499378</v>
      </c>
      <c r="AN48" s="33">
        <f t="shared" si="73"/>
        <v>0.49485002168009395</v>
      </c>
      <c r="AO48" s="33">
        <f t="shared" si="74"/>
        <v>0.20411998265592468</v>
      </c>
      <c r="AP48" s="33">
        <f t="shared" si="75"/>
        <v>-3.3423755486949598E-2</v>
      </c>
      <c r="AQ48" s="33">
        <f t="shared" si="76"/>
        <v>-0.23426412437878918</v>
      </c>
      <c r="AR48" s="33">
        <f t="shared" si="77"/>
        <v>-0.40823996531184942</v>
      </c>
      <c r="AS48" s="33">
        <f t="shared" si="78"/>
        <v>-0.56169753265399325</v>
      </c>
      <c r="AT48" s="34">
        <f t="shared" si="79"/>
        <v>-0.69897000433601864</v>
      </c>
      <c r="AU48" s="20"/>
      <c r="AV48" s="54">
        <v>0</v>
      </c>
      <c r="AW48" s="21" t="s">
        <v>15</v>
      </c>
      <c r="AX48" s="22" t="s">
        <v>17</v>
      </c>
      <c r="AY48" s="21" t="s">
        <v>16</v>
      </c>
      <c r="AZ48" s="20"/>
    </row>
    <row r="49" spans="1:52" ht="23.25" customHeight="1" x14ac:dyDescent="0.3">
      <c r="A49" s="5">
        <v>-0.1</v>
      </c>
      <c r="B49" s="2">
        <f t="shared" si="57"/>
        <v>12.860774304720005</v>
      </c>
      <c r="C49" s="10">
        <f t="shared" ref="C49:W49" si="91">IFERROR(SQRT(C75^2+C101^2),"")</f>
        <v>0.19630413091364363</v>
      </c>
      <c r="D49" s="11">
        <f t="shared" si="91"/>
        <v>0.26811059454669756</v>
      </c>
      <c r="E49" s="11">
        <f t="shared" si="91"/>
        <v>0.37943714892026958</v>
      </c>
      <c r="F49" s="11">
        <f t="shared" si="91"/>
        <v>0.56142675390472763</v>
      </c>
      <c r="G49" s="11">
        <f t="shared" si="91"/>
        <v>0.87959054629600408</v>
      </c>
      <c r="H49" s="11">
        <f t="shared" si="91"/>
        <v>1.4866679912900722</v>
      </c>
      <c r="I49" s="11">
        <f t="shared" si="91"/>
        <v>2.7897085634251026</v>
      </c>
      <c r="J49" s="11">
        <f t="shared" si="91"/>
        <v>6.0827625302982176</v>
      </c>
      <c r="K49" s="11">
        <f t="shared" si="91"/>
        <v>16.492422502470621</v>
      </c>
      <c r="L49" s="11">
        <f t="shared" si="91"/>
        <v>55.901699437494635</v>
      </c>
      <c r="M49" s="11">
        <f t="shared" si="91"/>
        <v>99.999999999999986</v>
      </c>
      <c r="N49" s="11">
        <f t="shared" si="91"/>
        <v>55.901699437494734</v>
      </c>
      <c r="O49" s="11">
        <f t="shared" si="91"/>
        <v>16.492422502470642</v>
      </c>
      <c r="P49" s="11">
        <f t="shared" si="91"/>
        <v>6.0827625302982176</v>
      </c>
      <c r="Q49" s="11">
        <f t="shared" si="91"/>
        <v>2.7897085634251026</v>
      </c>
      <c r="R49" s="11">
        <f t="shared" si="91"/>
        <v>1.4866679912900722</v>
      </c>
      <c r="S49" s="11">
        <f t="shared" si="91"/>
        <v>0.87959054629600419</v>
      </c>
      <c r="T49" s="11">
        <f t="shared" si="91"/>
        <v>0.56142675390472818</v>
      </c>
      <c r="U49" s="11">
        <f t="shared" si="91"/>
        <v>0.37943714892026981</v>
      </c>
      <c r="V49" s="11">
        <f t="shared" si="91"/>
        <v>0.26811059454669772</v>
      </c>
      <c r="W49" s="12">
        <f t="shared" si="91"/>
        <v>0.19630413091364365</v>
      </c>
      <c r="X49" s="5">
        <v>-0.1</v>
      </c>
      <c r="Y49" s="28">
        <f t="shared" si="81"/>
        <v>0.32005143539468672</v>
      </c>
      <c r="Z49" s="32">
        <f t="shared" si="59"/>
        <v>-0.70707056125519396</v>
      </c>
      <c r="AA49" s="33">
        <f t="shared" si="60"/>
        <v>-0.57168602427799631</v>
      </c>
      <c r="AB49" s="33">
        <f t="shared" si="61"/>
        <v>-0.42086015162006407</v>
      </c>
      <c r="AC49" s="33">
        <f t="shared" si="62"/>
        <v>-0.25070689559124143</v>
      </c>
      <c r="AD49" s="33">
        <f t="shared" si="63"/>
        <v>-5.5719447016502534E-2</v>
      </c>
      <c r="AE49" s="33">
        <f t="shared" si="64"/>
        <v>0.17221399094968526</v>
      </c>
      <c r="AF49" s="33">
        <f t="shared" si="65"/>
        <v>0.4455588355648798</v>
      </c>
      <c r="AG49" s="33">
        <f t="shared" si="66"/>
        <v>0.78410086203349738</v>
      </c>
      <c r="AH49" s="33">
        <f t="shared" si="67"/>
        <v>1.2172844520170989</v>
      </c>
      <c r="AI49" s="33">
        <f t="shared" si="68"/>
        <v>1.7474250108400462</v>
      </c>
      <c r="AJ49" s="33">
        <f t="shared" si="69"/>
        <v>2</v>
      </c>
      <c r="AK49" s="33">
        <f t="shared" si="70"/>
        <v>1.7474250108400469</v>
      </c>
      <c r="AL49" s="33">
        <f t="shared" si="71"/>
        <v>1.2172844520170993</v>
      </c>
      <c r="AM49" s="33">
        <f t="shared" si="72"/>
        <v>0.78410086203349738</v>
      </c>
      <c r="AN49" s="33">
        <f t="shared" si="73"/>
        <v>0.4455588355648798</v>
      </c>
      <c r="AO49" s="33">
        <f t="shared" si="74"/>
        <v>0.17221399094968526</v>
      </c>
      <c r="AP49" s="33">
        <f t="shared" si="75"/>
        <v>-5.5719447016502478E-2</v>
      </c>
      <c r="AQ49" s="33">
        <f t="shared" si="76"/>
        <v>-0.25070689559124099</v>
      </c>
      <c r="AR49" s="33">
        <f t="shared" si="77"/>
        <v>-0.42086015162006385</v>
      </c>
      <c r="AS49" s="33">
        <f t="shared" si="78"/>
        <v>-0.57168602427799597</v>
      </c>
      <c r="AT49" s="34">
        <f t="shared" si="79"/>
        <v>-0.70707056125519396</v>
      </c>
      <c r="AU49" s="20"/>
      <c r="AV49" s="19">
        <f>SUM(L47:N49)</f>
        <v>823.60679774997789</v>
      </c>
      <c r="AW49" s="19">
        <f t="shared" ref="AW49:AW58" si="92">AV49-AV48</f>
        <v>823.60679774997789</v>
      </c>
      <c r="AX49" s="23">
        <v>8</v>
      </c>
      <c r="AY49" s="19">
        <f t="shared" ref="AY49:AY58" si="93">AW49/AX49</f>
        <v>102.95084971874724</v>
      </c>
      <c r="AZ49" s="20"/>
    </row>
    <row r="50" spans="1:52" ht="23.25" customHeight="1" x14ac:dyDescent="0.3">
      <c r="A50" s="5">
        <v>-0.2</v>
      </c>
      <c r="B50" s="2">
        <f t="shared" si="57"/>
        <v>3.2016134620761458</v>
      </c>
      <c r="C50" s="10">
        <f t="shared" ref="C50:W50" si="94">IFERROR(SQRT(C76^2+C102^2),"")</f>
        <v>0.18583349891125903</v>
      </c>
      <c r="D50" s="11">
        <f t="shared" si="94"/>
        <v>0.2506681007096862</v>
      </c>
      <c r="E50" s="11">
        <f t="shared" si="94"/>
        <v>0.34871357042813789</v>
      </c>
      <c r="F50" s="11">
        <f t="shared" si="94"/>
        <v>0.50345801437276427</v>
      </c>
      <c r="G50" s="11">
        <f t="shared" si="94"/>
        <v>0.7603453162872772</v>
      </c>
      <c r="H50" s="11">
        <f t="shared" si="94"/>
        <v>1.2126086833752163</v>
      </c>
      <c r="I50" s="11">
        <f t="shared" si="94"/>
        <v>2.0615528128088298</v>
      </c>
      <c r="J50" s="11">
        <f t="shared" si="94"/>
        <v>3.7423404262347657</v>
      </c>
      <c r="K50" s="11">
        <f t="shared" si="94"/>
        <v>6.9877124296868365</v>
      </c>
      <c r="L50" s="11">
        <f t="shared" si="94"/>
        <v>11.313708498984759</v>
      </c>
      <c r="M50" s="11">
        <f t="shared" si="94"/>
        <v>12.499999999999995</v>
      </c>
      <c r="N50" s="11">
        <f t="shared" si="94"/>
        <v>11.313708498984761</v>
      </c>
      <c r="O50" s="11">
        <f t="shared" si="94"/>
        <v>6.98771242968684</v>
      </c>
      <c r="P50" s="11">
        <f t="shared" si="94"/>
        <v>3.742340426234767</v>
      </c>
      <c r="Q50" s="11">
        <f t="shared" si="94"/>
        <v>2.0615528128088298</v>
      </c>
      <c r="R50" s="11">
        <f t="shared" si="94"/>
        <v>1.2126086833752165</v>
      </c>
      <c r="S50" s="11">
        <f t="shared" si="94"/>
        <v>0.76034531628727731</v>
      </c>
      <c r="T50" s="11">
        <f t="shared" si="94"/>
        <v>0.5034580143727645</v>
      </c>
      <c r="U50" s="11">
        <f t="shared" si="94"/>
        <v>0.348713570428138</v>
      </c>
      <c r="V50" s="11">
        <f t="shared" si="94"/>
        <v>0.25066810070968631</v>
      </c>
      <c r="W50" s="12">
        <f t="shared" si="94"/>
        <v>0.18583349891125911</v>
      </c>
      <c r="X50" s="5">
        <v>-0.2</v>
      </c>
      <c r="Y50" s="28">
        <f t="shared" si="81"/>
        <v>0.11534471445075284</v>
      </c>
      <c r="Z50" s="32">
        <f t="shared" si="59"/>
        <v>-0.73087599604225828</v>
      </c>
      <c r="AA50" s="33">
        <f t="shared" si="60"/>
        <v>-0.6009009295727461</v>
      </c>
      <c r="AB50" s="33">
        <f t="shared" si="61"/>
        <v>-0.45753115142706374</v>
      </c>
      <c r="AC50" s="33">
        <f t="shared" si="62"/>
        <v>-0.29803674136958758</v>
      </c>
      <c r="AD50" s="33">
        <f t="shared" si="63"/>
        <v>-0.11898912495844624</v>
      </c>
      <c r="AE50" s="33">
        <f t="shared" si="64"/>
        <v>8.3720673851477981E-2</v>
      </c>
      <c r="AF50" s="33">
        <f t="shared" si="65"/>
        <v>0.31419446502515569</v>
      </c>
      <c r="AG50" s="33">
        <f t="shared" si="66"/>
        <v>0.57314329105030737</v>
      </c>
      <c r="AH50" s="33">
        <f t="shared" si="67"/>
        <v>0.84433502384810299</v>
      </c>
      <c r="AI50" s="33">
        <f t="shared" si="68"/>
        <v>1.0536049848239342</v>
      </c>
      <c r="AJ50" s="33">
        <f t="shared" si="69"/>
        <v>1.0969100130080562</v>
      </c>
      <c r="AK50" s="33">
        <f t="shared" si="70"/>
        <v>1.0536049848239342</v>
      </c>
      <c r="AL50" s="33">
        <f t="shared" si="71"/>
        <v>0.84433502384810322</v>
      </c>
      <c r="AM50" s="33">
        <f t="shared" si="72"/>
        <v>0.57314329105030748</v>
      </c>
      <c r="AN50" s="33">
        <f t="shared" si="73"/>
        <v>0.31419446502515569</v>
      </c>
      <c r="AO50" s="33">
        <f t="shared" si="74"/>
        <v>8.3720673851478064E-2</v>
      </c>
      <c r="AP50" s="33">
        <f t="shared" si="75"/>
        <v>-0.11898912495844617</v>
      </c>
      <c r="AQ50" s="33">
        <f t="shared" si="76"/>
        <v>-0.29803674136958735</v>
      </c>
      <c r="AR50" s="33">
        <f t="shared" si="77"/>
        <v>-0.45753115142706363</v>
      </c>
      <c r="AS50" s="33">
        <f t="shared" si="78"/>
        <v>-0.60090092957274588</v>
      </c>
      <c r="AT50" s="34">
        <f t="shared" si="79"/>
        <v>-0.73087599604225817</v>
      </c>
      <c r="AU50" s="20"/>
      <c r="AV50" s="19">
        <f>SUM(K46:O50)</f>
        <v>1037.7821714745467</v>
      </c>
      <c r="AW50" s="19">
        <f t="shared" si="92"/>
        <v>214.17537372456877</v>
      </c>
      <c r="AX50" s="23">
        <f>AX49+8</f>
        <v>16</v>
      </c>
      <c r="AY50" s="19">
        <f t="shared" si="93"/>
        <v>13.385960857785548</v>
      </c>
      <c r="AZ50" s="20"/>
    </row>
    <row r="51" spans="1:52" ht="23.25" customHeight="1" x14ac:dyDescent="0.3">
      <c r="A51" s="5">
        <v>-0.30000000000000004</v>
      </c>
      <c r="B51" s="2">
        <f t="shared" si="57"/>
        <v>1.3803837956036311</v>
      </c>
      <c r="C51" s="10">
        <f t="shared" ref="C51:W51" si="95">IFERROR(SQRT(C77^2+C103^2),"")</f>
        <v>0.17021924430735358</v>
      </c>
      <c r="D51" s="11">
        <f t="shared" si="95"/>
        <v>0.22528750112215623</v>
      </c>
      <c r="E51" s="11">
        <f t="shared" si="95"/>
        <v>0.30547608549633509</v>
      </c>
      <c r="F51" s="11">
        <f t="shared" si="95"/>
        <v>0.42561893767171088</v>
      </c>
      <c r="G51" s="11">
        <f t="shared" si="95"/>
        <v>0.61083046305446809</v>
      </c>
      <c r="H51" s="11">
        <f t="shared" si="95"/>
        <v>0.9031407014628503</v>
      </c>
      <c r="I51" s="11">
        <f t="shared" si="95"/>
        <v>1.3670405992508043</v>
      </c>
      <c r="J51" s="11">
        <f t="shared" si="95"/>
        <v>2.0704333124998038</v>
      </c>
      <c r="K51" s="11">
        <f t="shared" si="95"/>
        <v>2.9585798816568043</v>
      </c>
      <c r="L51" s="11">
        <f t="shared" si="95"/>
        <v>3.6055512754639891</v>
      </c>
      <c r="M51" s="11">
        <f t="shared" si="95"/>
        <v>3.7037037037037033</v>
      </c>
      <c r="N51" s="11">
        <f t="shared" si="95"/>
        <v>3.6055512754639882</v>
      </c>
      <c r="O51" s="11">
        <f t="shared" si="95"/>
        <v>2.9585798816568034</v>
      </c>
      <c r="P51" s="11">
        <f t="shared" si="95"/>
        <v>2.0704333124998047</v>
      </c>
      <c r="Q51" s="11">
        <f t="shared" si="95"/>
        <v>1.3670405992508041</v>
      </c>
      <c r="R51" s="11">
        <f t="shared" si="95"/>
        <v>0.90314070146284986</v>
      </c>
      <c r="S51" s="11">
        <f t="shared" si="95"/>
        <v>0.61083046305446831</v>
      </c>
      <c r="T51" s="11">
        <f t="shared" si="95"/>
        <v>0.42561893767171094</v>
      </c>
      <c r="U51" s="11">
        <f t="shared" si="95"/>
        <v>0.3054760854963352</v>
      </c>
      <c r="V51" s="11">
        <f t="shared" si="95"/>
        <v>0.22528750112215631</v>
      </c>
      <c r="W51" s="12">
        <f t="shared" si="95"/>
        <v>0.17021924430735361</v>
      </c>
      <c r="X51" s="5">
        <v>-0.30000000000000004</v>
      </c>
      <c r="Y51" s="28">
        <f t="shared" si="81"/>
        <v>-7.5844212184397755E-2</v>
      </c>
      <c r="Z51" s="32">
        <f t="shared" si="59"/>
        <v>-0.76899134187757645</v>
      </c>
      <c r="AA51" s="33">
        <f t="shared" si="60"/>
        <v>-0.64726290212548987</v>
      </c>
      <c r="AB51" s="33">
        <f t="shared" si="61"/>
        <v>-0.51502278327250817</v>
      </c>
      <c r="AC51" s="33">
        <f t="shared" si="62"/>
        <v>-0.3709790565979974</v>
      </c>
      <c r="AD51" s="33">
        <f t="shared" si="63"/>
        <v>-0.21407931214188805</v>
      </c>
      <c r="AE51" s="33">
        <f t="shared" si="64"/>
        <v>-4.4244585114198459E-2</v>
      </c>
      <c r="AF51" s="33">
        <f t="shared" si="65"/>
        <v>0.13578141271615252</v>
      </c>
      <c r="AG51" s="33">
        <f t="shared" si="66"/>
        <v>0.31606124668105939</v>
      </c>
      <c r="AH51" s="33">
        <f t="shared" si="67"/>
        <v>0.47108329972234519</v>
      </c>
      <c r="AI51" s="33">
        <f t="shared" si="68"/>
        <v>0.55697167615341836</v>
      </c>
      <c r="AJ51" s="33">
        <f t="shared" si="69"/>
        <v>0.56863623584101264</v>
      </c>
      <c r="AK51" s="33">
        <f t="shared" si="70"/>
        <v>0.55697167615341825</v>
      </c>
      <c r="AL51" s="33">
        <f t="shared" si="71"/>
        <v>0.47108329972234508</v>
      </c>
      <c r="AM51" s="33">
        <f t="shared" si="72"/>
        <v>0.31606124668105956</v>
      </c>
      <c r="AN51" s="33">
        <f t="shared" si="73"/>
        <v>0.13578141271615246</v>
      </c>
      <c r="AO51" s="33">
        <f t="shared" si="74"/>
        <v>-4.4244585114198674E-2</v>
      </c>
      <c r="AP51" s="33">
        <f t="shared" si="75"/>
        <v>-0.21407931214188791</v>
      </c>
      <c r="AQ51" s="33">
        <f t="shared" si="76"/>
        <v>-0.37097905659799735</v>
      </c>
      <c r="AR51" s="33">
        <f t="shared" si="77"/>
        <v>-0.51502278327250794</v>
      </c>
      <c r="AS51" s="33">
        <f t="shared" si="78"/>
        <v>-0.64726290212548976</v>
      </c>
      <c r="AT51" s="34">
        <f t="shared" si="79"/>
        <v>-0.76899134187757645</v>
      </c>
      <c r="AU51" s="20"/>
      <c r="AV51" s="19">
        <f>SUM(J45:P51)</f>
        <v>1133.8430634013828</v>
      </c>
      <c r="AW51" s="19">
        <f t="shared" si="92"/>
        <v>96.060891926836121</v>
      </c>
      <c r="AX51" s="23">
        <f t="shared" ref="AX51:AX58" si="96">AX50+8</f>
        <v>24</v>
      </c>
      <c r="AY51" s="19">
        <f t="shared" si="93"/>
        <v>4.0025371636181717</v>
      </c>
      <c r="AZ51" s="20"/>
    </row>
    <row r="52" spans="1:52" ht="23.25" customHeight="1" x14ac:dyDescent="0.3">
      <c r="A52" s="5">
        <v>-0.4</v>
      </c>
      <c r="B52" s="2">
        <f t="shared" si="57"/>
        <v>0.74557350466364758</v>
      </c>
      <c r="C52" s="10">
        <f t="shared" ref="C52:W52" si="97">IFERROR(SQRT(C78^2+C104^2),"")</f>
        <v>0.15157608542190204</v>
      </c>
      <c r="D52" s="11">
        <f t="shared" si="97"/>
        <v>0.19597288675295751</v>
      </c>
      <c r="E52" s="11">
        <f t="shared" si="97"/>
        <v>0.25769410160110373</v>
      </c>
      <c r="F52" s="11">
        <f t="shared" si="97"/>
        <v>0.34462058647481725</v>
      </c>
      <c r="G52" s="11">
        <f t="shared" si="97"/>
        <v>0.46779255327934599</v>
      </c>
      <c r="H52" s="11">
        <f t="shared" si="97"/>
        <v>0.64070967366264153</v>
      </c>
      <c r="I52" s="11">
        <f t="shared" si="97"/>
        <v>0.87346405371085467</v>
      </c>
      <c r="J52" s="11">
        <f t="shared" si="97"/>
        <v>1.1537764081484758</v>
      </c>
      <c r="K52" s="11">
        <f t="shared" si="97"/>
        <v>1.4142135623730943</v>
      </c>
      <c r="L52" s="11">
        <f t="shared" si="97"/>
        <v>1.5474518875431071</v>
      </c>
      <c r="M52" s="11">
        <f t="shared" si="97"/>
        <v>1.5624999999999998</v>
      </c>
      <c r="N52" s="11">
        <f t="shared" si="97"/>
        <v>1.5474518875431067</v>
      </c>
      <c r="O52" s="11">
        <f t="shared" si="97"/>
        <v>1.4142135623730947</v>
      </c>
      <c r="P52" s="11">
        <f t="shared" si="97"/>
        <v>1.153776408148476</v>
      </c>
      <c r="Q52" s="11">
        <f t="shared" si="97"/>
        <v>0.87346405371085523</v>
      </c>
      <c r="R52" s="11">
        <f t="shared" si="97"/>
        <v>0.64070967366264175</v>
      </c>
      <c r="S52" s="11">
        <f t="shared" si="97"/>
        <v>0.46779255327934599</v>
      </c>
      <c r="T52" s="11">
        <f t="shared" si="97"/>
        <v>0.34462058647481753</v>
      </c>
      <c r="U52" s="11">
        <f t="shared" si="97"/>
        <v>0.25769410160110384</v>
      </c>
      <c r="V52" s="11">
        <f t="shared" si="97"/>
        <v>0.1959728867529576</v>
      </c>
      <c r="W52" s="12">
        <f t="shared" si="97"/>
        <v>0.15157608542190212</v>
      </c>
      <c r="X52" s="5">
        <v>-0.4</v>
      </c>
      <c r="Y52" s="28">
        <f t="shared" si="81"/>
        <v>-0.25348611290120243</v>
      </c>
      <c r="Z52" s="32">
        <f t="shared" si="59"/>
        <v>-0.81936931314046557</v>
      </c>
      <c r="AA52" s="33">
        <f t="shared" si="60"/>
        <v>-0.70780401001136217</v>
      </c>
      <c r="AB52" s="33">
        <f t="shared" si="61"/>
        <v>-0.58889552196678796</v>
      </c>
      <c r="AC52" s="33">
        <f t="shared" si="62"/>
        <v>-0.46265878282133566</v>
      </c>
      <c r="AD52" s="33">
        <f t="shared" si="63"/>
        <v>-0.329946695941636</v>
      </c>
      <c r="AE52" s="33">
        <f t="shared" si="64"/>
        <v>-0.19333871882601192</v>
      </c>
      <c r="AF52" s="33">
        <f t="shared" si="65"/>
        <v>-5.8754963143840495E-2</v>
      </c>
      <c r="AG52" s="33">
        <f t="shared" si="66"/>
        <v>6.212165447332408E-2</v>
      </c>
      <c r="AH52" s="33">
        <f t="shared" si="67"/>
        <v>0.15051499783199035</v>
      </c>
      <c r="AI52" s="33">
        <f t="shared" si="68"/>
        <v>0.18961715507544277</v>
      </c>
      <c r="AJ52" s="33">
        <f t="shared" si="69"/>
        <v>0.19382002601611276</v>
      </c>
      <c r="AK52" s="33">
        <f t="shared" si="70"/>
        <v>0.18961715507544263</v>
      </c>
      <c r="AL52" s="33">
        <f t="shared" si="71"/>
        <v>0.15051499783199049</v>
      </c>
      <c r="AM52" s="33">
        <f t="shared" si="72"/>
        <v>6.2121654473324163E-2</v>
      </c>
      <c r="AN52" s="33">
        <f t="shared" si="73"/>
        <v>-5.8754963143840218E-2</v>
      </c>
      <c r="AO52" s="33">
        <f t="shared" si="74"/>
        <v>-0.19333871882601175</v>
      </c>
      <c r="AP52" s="33">
        <f t="shared" si="75"/>
        <v>-0.329946695941636</v>
      </c>
      <c r="AQ52" s="33">
        <f t="shared" si="76"/>
        <v>-0.46265878282133532</v>
      </c>
      <c r="AR52" s="33">
        <f t="shared" si="77"/>
        <v>-0.58889552196678774</v>
      </c>
      <c r="AS52" s="33">
        <f t="shared" si="78"/>
        <v>-0.70780401001136195</v>
      </c>
      <c r="AT52" s="34">
        <f t="shared" si="79"/>
        <v>-0.81936931314046535</v>
      </c>
      <c r="AU52" s="20"/>
      <c r="AV52" s="19">
        <f>SUM(I44:Q52)</f>
        <v>1188.0468949504245</v>
      </c>
      <c r="AW52" s="19">
        <f t="shared" si="92"/>
        <v>54.203831549041752</v>
      </c>
      <c r="AX52" s="23">
        <f t="shared" si="96"/>
        <v>32</v>
      </c>
      <c r="AY52" s="19">
        <f t="shared" si="93"/>
        <v>1.6938697359075547</v>
      </c>
      <c r="AZ52" s="20"/>
    </row>
    <row r="53" spans="1:52" ht="23.25" customHeight="1" x14ac:dyDescent="0.3">
      <c r="A53" s="5">
        <v>-0.5</v>
      </c>
      <c r="B53" s="2">
        <f t="shared" si="57"/>
        <v>0.4545450633596374</v>
      </c>
      <c r="C53" s="10">
        <f t="shared" ref="C53:W53" si="98">IFERROR(SQRT(C79^2+C105^2),"")</f>
        <v>0.13193938001976516</v>
      </c>
      <c r="D53" s="11">
        <f t="shared" si="98"/>
        <v>0.16626505600097366</v>
      </c>
      <c r="E53" s="11">
        <f t="shared" si="98"/>
        <v>0.21162800926953929</v>
      </c>
      <c r="F53" s="11">
        <f t="shared" si="98"/>
        <v>0.271476785013121</v>
      </c>
      <c r="G53" s="11">
        <f t="shared" si="98"/>
        <v>0.34936844934157479</v>
      </c>
      <c r="H53" s="11">
        <f t="shared" si="98"/>
        <v>0.44721359549995782</v>
      </c>
      <c r="I53" s="11">
        <f t="shared" si="98"/>
        <v>0.56121244093138611</v>
      </c>
      <c r="J53" s="11">
        <f t="shared" si="98"/>
        <v>0.67562713459400103</v>
      </c>
      <c r="K53" s="11">
        <f t="shared" si="98"/>
        <v>0.7613703017161535</v>
      </c>
      <c r="L53" s="11">
        <f t="shared" si="98"/>
        <v>0.79662201288971979</v>
      </c>
      <c r="M53" s="11">
        <f t="shared" si="98"/>
        <v>0.79999999999999982</v>
      </c>
      <c r="N53" s="11">
        <f t="shared" si="98"/>
        <v>0.79662201288971957</v>
      </c>
      <c r="O53" s="11">
        <f t="shared" si="98"/>
        <v>0.76137030171615316</v>
      </c>
      <c r="P53" s="11">
        <f t="shared" si="98"/>
        <v>0.67562713459400114</v>
      </c>
      <c r="Q53" s="11">
        <f t="shared" si="98"/>
        <v>0.56121244093138634</v>
      </c>
      <c r="R53" s="11">
        <f t="shared" si="98"/>
        <v>0.44721359549995804</v>
      </c>
      <c r="S53" s="11">
        <f t="shared" si="98"/>
        <v>0.3493684493415749</v>
      </c>
      <c r="T53" s="11">
        <f t="shared" si="98"/>
        <v>0.271476785013121</v>
      </c>
      <c r="U53" s="11">
        <f t="shared" si="98"/>
        <v>0.21162800926953942</v>
      </c>
      <c r="V53" s="11">
        <f t="shared" si="98"/>
        <v>0.16626505600097377</v>
      </c>
      <c r="W53" s="12">
        <f t="shared" si="98"/>
        <v>0.13193938001976518</v>
      </c>
      <c r="X53" s="5">
        <v>-0.5</v>
      </c>
      <c r="Y53" s="28">
        <f t="shared" si="81"/>
        <v>-0.41833261442958747</v>
      </c>
      <c r="Z53" s="32">
        <f t="shared" si="59"/>
        <v>-0.87962556099095701</v>
      </c>
      <c r="AA53" s="33">
        <f t="shared" si="60"/>
        <v>-0.77919901704995065</v>
      </c>
      <c r="AB53" s="33">
        <f t="shared" si="61"/>
        <v>-0.67442685333728569</v>
      </c>
      <c r="AC53" s="33">
        <f t="shared" si="62"/>
        <v>-0.56626730261939706</v>
      </c>
      <c r="AD53" s="33">
        <f t="shared" si="63"/>
        <v>-0.45671631771469734</v>
      </c>
      <c r="AE53" s="33">
        <f t="shared" si="64"/>
        <v>-0.34948500216800954</v>
      </c>
      <c r="AF53" s="33">
        <f t="shared" si="65"/>
        <v>-0.25087271011701473</v>
      </c>
      <c r="AG53" s="33">
        <f t="shared" si="66"/>
        <v>-0.17029291657912687</v>
      </c>
      <c r="AH53" s="33">
        <f t="shared" si="67"/>
        <v>-0.11840406743804428</v>
      </c>
      <c r="AI53" s="33">
        <f t="shared" si="68"/>
        <v>-9.8747696992157741E-2</v>
      </c>
      <c r="AJ53" s="33">
        <f t="shared" si="69"/>
        <v>-9.6910013008056517E-2</v>
      </c>
      <c r="AK53" s="33">
        <f t="shared" si="70"/>
        <v>-9.8747696992157866E-2</v>
      </c>
      <c r="AL53" s="33">
        <f t="shared" si="71"/>
        <v>-0.11840406743804446</v>
      </c>
      <c r="AM53" s="33">
        <f t="shared" si="72"/>
        <v>-0.17029291657912679</v>
      </c>
      <c r="AN53" s="33">
        <f t="shared" si="73"/>
        <v>-0.25087271011701456</v>
      </c>
      <c r="AO53" s="33">
        <f t="shared" si="74"/>
        <v>-0.34948500216800932</v>
      </c>
      <c r="AP53" s="33">
        <f t="shared" si="75"/>
        <v>-0.45671631771469723</v>
      </c>
      <c r="AQ53" s="33">
        <f t="shared" si="76"/>
        <v>-0.56626730261939706</v>
      </c>
      <c r="AR53" s="33">
        <f t="shared" si="77"/>
        <v>-0.67442685333728547</v>
      </c>
      <c r="AS53" s="33">
        <f t="shared" si="78"/>
        <v>-0.77919901704995032</v>
      </c>
      <c r="AT53" s="34">
        <f t="shared" si="79"/>
        <v>-0.8796255609909569</v>
      </c>
      <c r="AU53" s="20"/>
      <c r="AV53" s="19">
        <f>SUM(H43:R53)</f>
        <v>1222.7875850921125</v>
      </c>
      <c r="AW53" s="19">
        <f t="shared" si="92"/>
        <v>34.740690141687992</v>
      </c>
      <c r="AX53" s="23">
        <f t="shared" si="96"/>
        <v>40</v>
      </c>
      <c r="AY53" s="19">
        <f t="shared" si="93"/>
        <v>0.86851725354219977</v>
      </c>
      <c r="AZ53" s="20"/>
    </row>
    <row r="54" spans="1:52" ht="23.25" customHeight="1" x14ac:dyDescent="0.3">
      <c r="A54" s="5">
        <v>-0.6</v>
      </c>
      <c r="B54" s="2">
        <f t="shared" si="57"/>
        <v>0.29889664467145272</v>
      </c>
      <c r="C54" s="10">
        <f t="shared" ref="C54:W54" si="99">IFERROR(SQRT(C80^2+C106^2),"")</f>
        <v>0.11289258768285633</v>
      </c>
      <c r="D54" s="11">
        <f t="shared" si="99"/>
        <v>0.13860520097165813</v>
      </c>
      <c r="E54" s="11">
        <f t="shared" si="99"/>
        <v>0.17088007490635065</v>
      </c>
      <c r="F54" s="11">
        <f t="shared" si="99"/>
        <v>0.2108172486052293</v>
      </c>
      <c r="G54" s="11">
        <f t="shared" si="99"/>
        <v>0.25880416406247564</v>
      </c>
      <c r="H54" s="11">
        <f t="shared" si="99"/>
        <v>0.31340778795191071</v>
      </c>
      <c r="I54" s="11">
        <f t="shared" si="99"/>
        <v>0.36982248520710054</v>
      </c>
      <c r="J54" s="11">
        <f t="shared" si="99"/>
        <v>0.41902624070313926</v>
      </c>
      <c r="K54" s="11">
        <f t="shared" si="99"/>
        <v>0.45069390943299875</v>
      </c>
      <c r="L54" s="11">
        <f t="shared" si="99"/>
        <v>0.46198358804505169</v>
      </c>
      <c r="M54" s="11">
        <f t="shared" si="99"/>
        <v>0.46296296296296308</v>
      </c>
      <c r="N54" s="11">
        <f t="shared" si="99"/>
        <v>0.46198358804505174</v>
      </c>
      <c r="O54" s="11">
        <f t="shared" si="99"/>
        <v>0.45069390943299853</v>
      </c>
      <c r="P54" s="11">
        <f t="shared" si="99"/>
        <v>0.41902624070313932</v>
      </c>
      <c r="Q54" s="11">
        <f t="shared" si="99"/>
        <v>0.36982248520710065</v>
      </c>
      <c r="R54" s="11">
        <f t="shared" si="99"/>
        <v>0.31340778795191082</v>
      </c>
      <c r="S54" s="11">
        <f t="shared" si="99"/>
        <v>0.25880416406247575</v>
      </c>
      <c r="T54" s="11">
        <f t="shared" si="99"/>
        <v>0.21081724860522938</v>
      </c>
      <c r="U54" s="11">
        <f t="shared" si="99"/>
        <v>0.17088007490635068</v>
      </c>
      <c r="V54" s="11">
        <f t="shared" si="99"/>
        <v>0.1386052009716581</v>
      </c>
      <c r="W54" s="12">
        <f t="shared" si="99"/>
        <v>0.11289258768285627</v>
      </c>
      <c r="X54" s="5">
        <v>-0.6</v>
      </c>
      <c r="Y54" s="28">
        <f t="shared" si="81"/>
        <v>-0.5712724323914008</v>
      </c>
      <c r="Z54" s="32">
        <f t="shared" si="59"/>
        <v>-0.94733457210614191</v>
      </c>
      <c r="AA54" s="33">
        <f t="shared" si="60"/>
        <v>-0.85822047310867955</v>
      </c>
      <c r="AB54" s="33">
        <f t="shared" si="61"/>
        <v>-0.7673085742757908</v>
      </c>
      <c r="AC54" s="33">
        <f t="shared" si="62"/>
        <v>-0.67609385898313568</v>
      </c>
      <c r="AD54" s="33">
        <f t="shared" si="63"/>
        <v>-0.58702874031088392</v>
      </c>
      <c r="AE54" s="33">
        <f t="shared" si="64"/>
        <v>-0.50389021583642546</v>
      </c>
      <c r="AF54" s="33">
        <f t="shared" si="65"/>
        <v>-0.4320066872695984</v>
      </c>
      <c r="AG54" s="33">
        <f t="shared" si="66"/>
        <v>-0.37775877933505314</v>
      </c>
      <c r="AH54" s="33">
        <f t="shared" si="67"/>
        <v>-0.34611831083852512</v>
      </c>
      <c r="AI54" s="33">
        <f t="shared" si="68"/>
        <v>-0.33537345247000888</v>
      </c>
      <c r="AJ54" s="33">
        <f t="shared" si="69"/>
        <v>-0.33445375115093079</v>
      </c>
      <c r="AK54" s="33">
        <f t="shared" si="70"/>
        <v>-0.33537345247000883</v>
      </c>
      <c r="AL54" s="33">
        <f t="shared" si="71"/>
        <v>-0.34611831083852534</v>
      </c>
      <c r="AM54" s="33">
        <f t="shared" si="72"/>
        <v>-0.37775877933505309</v>
      </c>
      <c r="AN54" s="33">
        <f t="shared" si="73"/>
        <v>-0.43200668726959823</v>
      </c>
      <c r="AO54" s="33">
        <f t="shared" si="74"/>
        <v>-0.50389021583642524</v>
      </c>
      <c r="AP54" s="33">
        <f t="shared" si="75"/>
        <v>-0.5870287403108837</v>
      </c>
      <c r="AQ54" s="33">
        <f t="shared" si="76"/>
        <v>-0.67609385898313545</v>
      </c>
      <c r="AR54" s="33">
        <f t="shared" si="77"/>
        <v>-0.76730857427579069</v>
      </c>
      <c r="AS54" s="33">
        <f t="shared" si="78"/>
        <v>-0.85822047310867966</v>
      </c>
      <c r="AT54" s="34">
        <f t="shared" si="79"/>
        <v>-0.94733457210614214</v>
      </c>
      <c r="AU54" s="20"/>
      <c r="AV54" s="19">
        <f>SUM(G42:S54)</f>
        <v>1246.9320248845365</v>
      </c>
      <c r="AW54" s="19">
        <f t="shared" si="92"/>
        <v>24.144439792424009</v>
      </c>
      <c r="AX54" s="23">
        <f t="shared" si="96"/>
        <v>48</v>
      </c>
      <c r="AY54" s="19">
        <f t="shared" si="93"/>
        <v>0.50300916234216686</v>
      </c>
      <c r="AZ54" s="20"/>
    </row>
    <row r="55" spans="1:52" ht="23.25" customHeight="1" x14ac:dyDescent="0.3">
      <c r="A55" s="5">
        <v>-0.7</v>
      </c>
      <c r="B55" s="2">
        <f t="shared" si="57"/>
        <v>0.20707851947134734</v>
      </c>
      <c r="C55" s="10">
        <f t="shared" ref="C55:W55" si="100">IFERROR(SQRT(C81^2+C107^2),"")</f>
        <v>9.5444439891973765E-2</v>
      </c>
      <c r="D55" s="11">
        <f t="shared" si="100"/>
        <v>0.11427933678004719</v>
      </c>
      <c r="E55" s="11">
        <f t="shared" si="100"/>
        <v>0.13677068835909606</v>
      </c>
      <c r="F55" s="11">
        <f t="shared" si="100"/>
        <v>0.16297871556120919</v>
      </c>
      <c r="G55" s="11">
        <f t="shared" si="100"/>
        <v>0.19228296179169277</v>
      </c>
      <c r="H55" s="11">
        <f t="shared" si="100"/>
        <v>0.22291007333334004</v>
      </c>
      <c r="I55" s="11">
        <f t="shared" si="100"/>
        <v>0.25160108432508049</v>
      </c>
      <c r="J55" s="11">
        <f t="shared" si="100"/>
        <v>0.27406493630478274</v>
      </c>
      <c r="K55" s="11">
        <f t="shared" si="100"/>
        <v>0.28701522777851735</v>
      </c>
      <c r="L55" s="11">
        <f t="shared" si="100"/>
        <v>0.29120439557122074</v>
      </c>
      <c r="M55" s="11">
        <f t="shared" si="100"/>
        <v>0.29154518950437325</v>
      </c>
      <c r="N55" s="11">
        <f t="shared" si="100"/>
        <v>0.2912043955712208</v>
      </c>
      <c r="O55" s="11">
        <f t="shared" si="100"/>
        <v>0.28701522777851735</v>
      </c>
      <c r="P55" s="11">
        <f t="shared" si="100"/>
        <v>0.27406493630478262</v>
      </c>
      <c r="Q55" s="11">
        <f t="shared" si="100"/>
        <v>0.25160108432508055</v>
      </c>
      <c r="R55" s="11">
        <f t="shared" si="100"/>
        <v>0.22291007333334004</v>
      </c>
      <c r="S55" s="11">
        <f t="shared" si="100"/>
        <v>0.19228296179169285</v>
      </c>
      <c r="T55" s="11">
        <f t="shared" si="100"/>
        <v>0.16297871556120924</v>
      </c>
      <c r="U55" s="11">
        <f t="shared" si="100"/>
        <v>0.13677068835909614</v>
      </c>
      <c r="V55" s="11">
        <f t="shared" si="100"/>
        <v>0.11427933678004713</v>
      </c>
      <c r="W55" s="12">
        <f t="shared" si="100"/>
        <v>9.5444439891973779E-2</v>
      </c>
      <c r="X55" s="5">
        <v>-0.7</v>
      </c>
      <c r="Y55" s="28">
        <f t="shared" si="81"/>
        <v>-0.71324432802807691</v>
      </c>
      <c r="Z55" s="32">
        <f t="shared" si="59"/>
        <v>-1.0202493663228864</v>
      </c>
      <c r="AA55" s="33">
        <f t="shared" si="60"/>
        <v>-0.94203228870932953</v>
      </c>
      <c r="AB55" s="33">
        <f t="shared" si="61"/>
        <v>-0.86400696729344661</v>
      </c>
      <c r="AC55" s="33">
        <f t="shared" si="62"/>
        <v>-0.78786910920272346</v>
      </c>
      <c r="AD55" s="33">
        <f t="shared" si="63"/>
        <v>-0.71605919692469866</v>
      </c>
      <c r="AE55" s="33">
        <f t="shared" si="64"/>
        <v>-0.65187030525581546</v>
      </c>
      <c r="AF55" s="33">
        <f t="shared" si="65"/>
        <v>-0.59928749154400118</v>
      </c>
      <c r="AG55" s="33">
        <f t="shared" si="66"/>
        <v>-0.56214652426872802</v>
      </c>
      <c r="AH55" s="33">
        <f t="shared" si="67"/>
        <v>-0.54209506088015014</v>
      </c>
      <c r="AI55" s="33">
        <f t="shared" si="68"/>
        <v>-0.53580207387164303</v>
      </c>
      <c r="AJ55" s="33">
        <f t="shared" si="69"/>
        <v>-0.53529412004277044</v>
      </c>
      <c r="AK55" s="33">
        <f t="shared" si="70"/>
        <v>-0.53580207387164303</v>
      </c>
      <c r="AL55" s="33">
        <f t="shared" si="71"/>
        <v>-0.54209506088015014</v>
      </c>
      <c r="AM55" s="33">
        <f t="shared" si="72"/>
        <v>-0.56214652426872824</v>
      </c>
      <c r="AN55" s="33">
        <f t="shared" si="73"/>
        <v>-0.59928749154400118</v>
      </c>
      <c r="AO55" s="33">
        <f t="shared" si="74"/>
        <v>-0.65187030525581546</v>
      </c>
      <c r="AP55" s="33">
        <f t="shared" si="75"/>
        <v>-0.71605919692469844</v>
      </c>
      <c r="AQ55" s="33">
        <f t="shared" si="76"/>
        <v>-0.78786910920272324</v>
      </c>
      <c r="AR55" s="33">
        <f t="shared" si="77"/>
        <v>-0.86400696729344639</v>
      </c>
      <c r="AS55" s="33">
        <f t="shared" si="78"/>
        <v>-0.94203228870932976</v>
      </c>
      <c r="AT55" s="34">
        <f t="shared" si="79"/>
        <v>-1.0202493663228864</v>
      </c>
      <c r="AU55" s="20"/>
      <c r="AV55" s="19">
        <f>SUM(F41:T55)</f>
        <v>1264.6791989043957</v>
      </c>
      <c r="AW55" s="19">
        <f t="shared" si="92"/>
        <v>17.747174019859131</v>
      </c>
      <c r="AX55" s="23">
        <f t="shared" si="96"/>
        <v>56</v>
      </c>
      <c r="AY55" s="19">
        <f t="shared" si="93"/>
        <v>0.31691382178319877</v>
      </c>
      <c r="AZ55" s="20"/>
    </row>
    <row r="56" spans="1:52" ht="23.25" customHeight="1" x14ac:dyDescent="0.3">
      <c r="A56" s="5">
        <v>-0.79999999999999993</v>
      </c>
      <c r="B56" s="2">
        <f t="shared" si="57"/>
        <v>0.14912644078886289</v>
      </c>
      <c r="C56" s="10">
        <f t="shared" ref="C56:W56" si="101">IFERROR(SQRT(C82^2+C108^2),"")</f>
        <v>8.0088709207830233E-2</v>
      </c>
      <c r="D56" s="11">
        <f t="shared" si="101"/>
        <v>9.368711345347068E-2</v>
      </c>
      <c r="E56" s="11">
        <f t="shared" si="101"/>
        <v>0.10918300671385693</v>
      </c>
      <c r="F56" s="11">
        <f t="shared" si="101"/>
        <v>0.12627860832169396</v>
      </c>
      <c r="G56" s="11">
        <f t="shared" si="101"/>
        <v>0.14422205101855956</v>
      </c>
      <c r="H56" s="11">
        <f t="shared" si="101"/>
        <v>0.16167464303579973</v>
      </c>
      <c r="I56" s="11">
        <f t="shared" si="101"/>
        <v>0.17677669529663689</v>
      </c>
      <c r="J56" s="11">
        <f t="shared" si="101"/>
        <v>0.18765246762994936</v>
      </c>
      <c r="K56" s="11">
        <f t="shared" si="101"/>
        <v>0.19343148594288845</v>
      </c>
      <c r="L56" s="11">
        <f t="shared" si="101"/>
        <v>0.19517659766237455</v>
      </c>
      <c r="M56" s="11">
        <f t="shared" si="101"/>
        <v>0.19531250000000006</v>
      </c>
      <c r="N56" s="11">
        <f t="shared" si="101"/>
        <v>0.19517659766237452</v>
      </c>
      <c r="O56" s="11">
        <f t="shared" si="101"/>
        <v>0.19343148594288845</v>
      </c>
      <c r="P56" s="11">
        <f t="shared" si="101"/>
        <v>0.18765246762994933</v>
      </c>
      <c r="Q56" s="11">
        <f t="shared" si="101"/>
        <v>0.17677669529663692</v>
      </c>
      <c r="R56" s="11">
        <f t="shared" si="101"/>
        <v>0.16167464303579976</v>
      </c>
      <c r="S56" s="11">
        <f t="shared" si="101"/>
        <v>0.14422205101855962</v>
      </c>
      <c r="T56" s="11">
        <f t="shared" si="101"/>
        <v>0.12627860832169399</v>
      </c>
      <c r="U56" s="11">
        <f t="shared" si="101"/>
        <v>0.10918300671385696</v>
      </c>
      <c r="V56" s="11">
        <f t="shared" si="101"/>
        <v>9.3687113453470694E-2</v>
      </c>
      <c r="W56" s="12">
        <f t="shared" si="101"/>
        <v>8.0088709207830233E-2</v>
      </c>
      <c r="X56" s="5">
        <v>-0.79999999999999993</v>
      </c>
      <c r="Y56" s="28">
        <f t="shared" si="81"/>
        <v>-0.84518963915528444</v>
      </c>
      <c r="Z56" s="32">
        <f t="shared" si="59"/>
        <v>-1.0964287058179554</v>
      </c>
      <c r="AA56" s="33">
        <f t="shared" si="60"/>
        <v>-1.0283201416728462</v>
      </c>
      <c r="AB56" s="33">
        <f t="shared" si="61"/>
        <v>-0.96184495013578375</v>
      </c>
      <c r="AC56" s="33">
        <f t="shared" si="62"/>
        <v>-0.89867021298143035</v>
      </c>
      <c r="AD56" s="33">
        <f t="shared" si="63"/>
        <v>-0.84096833251861924</v>
      </c>
      <c r="AE56" s="33">
        <f t="shared" si="64"/>
        <v>-0.79135808926597662</v>
      </c>
      <c r="AF56" s="33">
        <f t="shared" si="65"/>
        <v>-0.75257498915995291</v>
      </c>
      <c r="AG56" s="33">
        <f t="shared" si="66"/>
        <v>-0.72664572024091179</v>
      </c>
      <c r="AH56" s="33">
        <f t="shared" si="67"/>
        <v>-0.71347283191650068</v>
      </c>
      <c r="AI56" s="33">
        <f t="shared" si="68"/>
        <v>-0.70957225693259285</v>
      </c>
      <c r="AJ56" s="33">
        <f t="shared" si="69"/>
        <v>-0.70926996097583062</v>
      </c>
      <c r="AK56" s="33">
        <f t="shared" si="70"/>
        <v>-0.70957225693259285</v>
      </c>
      <c r="AL56" s="33">
        <f t="shared" si="71"/>
        <v>-0.71347283191650068</v>
      </c>
      <c r="AM56" s="33">
        <f t="shared" si="72"/>
        <v>-0.72664572024091179</v>
      </c>
      <c r="AN56" s="33">
        <f t="shared" si="73"/>
        <v>-0.75257498915995291</v>
      </c>
      <c r="AO56" s="33">
        <f t="shared" si="74"/>
        <v>-0.79135808926597662</v>
      </c>
      <c r="AP56" s="33">
        <f t="shared" si="75"/>
        <v>-0.84096833251861913</v>
      </c>
      <c r="AQ56" s="33">
        <f t="shared" si="76"/>
        <v>-0.89867021298143024</v>
      </c>
      <c r="AR56" s="33">
        <f t="shared" si="77"/>
        <v>-0.96184495013578364</v>
      </c>
      <c r="AS56" s="33">
        <f t="shared" si="78"/>
        <v>-1.028320141672846</v>
      </c>
      <c r="AT56" s="34">
        <f t="shared" si="79"/>
        <v>-1.0964287058179554</v>
      </c>
      <c r="AU56" s="20"/>
      <c r="AV56" s="19">
        <f>SUM(E40:U56)</f>
        <v>1278.2710548428063</v>
      </c>
      <c r="AW56" s="19">
        <f t="shared" si="92"/>
        <v>13.591855938410617</v>
      </c>
      <c r="AX56" s="23">
        <f t="shared" si="96"/>
        <v>64</v>
      </c>
      <c r="AY56" s="19">
        <f t="shared" si="93"/>
        <v>0.2123727490376659</v>
      </c>
      <c r="AZ56" s="20"/>
    </row>
    <row r="57" spans="1:52" ht="23.25" customHeight="1" x14ac:dyDescent="0.3">
      <c r="A57" s="5">
        <v>-0.89999999999999991</v>
      </c>
      <c r="B57" s="2">
        <f t="shared" si="57"/>
        <v>0.1106924958391719</v>
      </c>
      <c r="C57" s="10">
        <f t="shared" ref="C57:W57" si="102">IFERROR(SQRT(C83^2+C109^2),"")</f>
        <v>6.694457495028025E-2</v>
      </c>
      <c r="D57" s="11">
        <f t="shared" si="102"/>
        <v>7.6682715277770597E-2</v>
      </c>
      <c r="E57" s="11">
        <f t="shared" si="102"/>
        <v>8.7313007137625784E-2</v>
      </c>
      <c r="F57" s="11">
        <f t="shared" si="102"/>
        <v>9.8481165544930444E-2</v>
      </c>
      <c r="G57" s="11">
        <f t="shared" si="102"/>
        <v>0.10957703265395577</v>
      </c>
      <c r="H57" s="11">
        <f t="shared" si="102"/>
        <v>0.11973677507185573</v>
      </c>
      <c r="I57" s="11">
        <f t="shared" si="102"/>
        <v>0.12797953638848225</v>
      </c>
      <c r="J57" s="11">
        <f t="shared" si="102"/>
        <v>0.13353893612829595</v>
      </c>
      <c r="K57" s="11">
        <f t="shared" si="102"/>
        <v>0.13631637095911572</v>
      </c>
      <c r="L57" s="11">
        <f t="shared" si="102"/>
        <v>0.13711398657484966</v>
      </c>
      <c r="M57" s="11">
        <f t="shared" si="102"/>
        <v>0.13717421124828538</v>
      </c>
      <c r="N57" s="11">
        <f t="shared" si="102"/>
        <v>0.13711398657484966</v>
      </c>
      <c r="O57" s="11">
        <f t="shared" si="102"/>
        <v>0.13631637095911567</v>
      </c>
      <c r="P57" s="11">
        <f t="shared" si="102"/>
        <v>0.1335389361282959</v>
      </c>
      <c r="Q57" s="11">
        <f t="shared" si="102"/>
        <v>0.12797953638848231</v>
      </c>
      <c r="R57" s="11">
        <f t="shared" si="102"/>
        <v>0.11973677507185577</v>
      </c>
      <c r="S57" s="11">
        <f t="shared" si="102"/>
        <v>0.10957703265395577</v>
      </c>
      <c r="T57" s="11">
        <f t="shared" si="102"/>
        <v>9.8481165544930416E-2</v>
      </c>
      <c r="U57" s="11">
        <f t="shared" si="102"/>
        <v>8.7313007137625798E-2</v>
      </c>
      <c r="V57" s="11">
        <f t="shared" si="102"/>
        <v>7.6682715277770611E-2</v>
      </c>
      <c r="W57" s="12">
        <f t="shared" si="102"/>
        <v>6.6944574950280278E-2</v>
      </c>
      <c r="X57" s="5">
        <v>-0.89999999999999991</v>
      </c>
      <c r="Y57" s="28">
        <f t="shared" si="81"/>
        <v>-0.96801842442495301</v>
      </c>
      <c r="Z57" s="32">
        <f t="shared" si="59"/>
        <v>-1.1742846115514531</v>
      </c>
      <c r="AA57" s="33">
        <f t="shared" si="60"/>
        <v>-1.1153025174779274</v>
      </c>
      <c r="AB57" s="33">
        <f t="shared" si="61"/>
        <v>-1.0589210540342804</v>
      </c>
      <c r="AC57" s="33">
        <f t="shared" si="62"/>
        <v>-1.0066468200814491</v>
      </c>
      <c r="AD57" s="33">
        <f t="shared" si="63"/>
        <v>-0.96028046443664195</v>
      </c>
      <c r="AE57" s="33">
        <f t="shared" si="64"/>
        <v>-0.92177244309494821</v>
      </c>
      <c r="AF57" s="33">
        <f t="shared" si="65"/>
        <v>-0.89285946741500233</v>
      </c>
      <c r="AG57" s="33">
        <f t="shared" si="66"/>
        <v>-0.87439208800556878</v>
      </c>
      <c r="AH57" s="33">
        <f t="shared" si="67"/>
        <v>-0.86545198429546277</v>
      </c>
      <c r="AI57" s="33">
        <f t="shared" si="68"/>
        <v>-0.86291824191028688</v>
      </c>
      <c r="AJ57" s="33">
        <f t="shared" si="69"/>
        <v>-0.86272752831797439</v>
      </c>
      <c r="AK57" s="33">
        <f t="shared" si="70"/>
        <v>-0.86291824191028688</v>
      </c>
      <c r="AL57" s="33">
        <f t="shared" si="71"/>
        <v>-0.86545198429546299</v>
      </c>
      <c r="AM57" s="33">
        <f t="shared" si="72"/>
        <v>-0.87439208800556889</v>
      </c>
      <c r="AN57" s="33">
        <f t="shared" si="73"/>
        <v>-0.89285946741500211</v>
      </c>
      <c r="AO57" s="33">
        <f t="shared" si="74"/>
        <v>-0.9217724430949481</v>
      </c>
      <c r="AP57" s="33">
        <f t="shared" si="75"/>
        <v>-0.96028046443664195</v>
      </c>
      <c r="AQ57" s="33">
        <f t="shared" si="76"/>
        <v>-1.0066468200814491</v>
      </c>
      <c r="AR57" s="33">
        <f t="shared" si="77"/>
        <v>-1.0589210540342804</v>
      </c>
      <c r="AS57" s="33">
        <f t="shared" si="78"/>
        <v>-1.1153025174779274</v>
      </c>
      <c r="AT57" s="34">
        <f t="shared" si="79"/>
        <v>-1.1742846115514529</v>
      </c>
      <c r="AU57" s="20"/>
      <c r="AV57" s="19">
        <f>SUM(D39:V57)</f>
        <v>1289.0125613745943</v>
      </c>
      <c r="AW57" s="19">
        <f t="shared" si="92"/>
        <v>10.741506531787991</v>
      </c>
      <c r="AX57" s="23">
        <f t="shared" si="96"/>
        <v>72</v>
      </c>
      <c r="AY57" s="19">
        <f t="shared" si="93"/>
        <v>0.14918759071927765</v>
      </c>
      <c r="AZ57" s="20"/>
    </row>
    <row r="58" spans="1:52" ht="23.25" customHeight="1" thickBot="1" x14ac:dyDescent="0.35">
      <c r="A58" s="5">
        <v>-0.99999999999999989</v>
      </c>
      <c r="B58" s="2">
        <f t="shared" si="57"/>
        <v>8.4213346644890094E-2</v>
      </c>
      <c r="C58" s="13">
        <f t="shared" ref="C58:W58" si="103">IFERROR(SQRT(C84^2+C110^2),"")</f>
        <v>5.5901699437494762E-2</v>
      </c>
      <c r="D58" s="14">
        <f t="shared" si="103"/>
        <v>6.2852966276896322E-2</v>
      </c>
      <c r="E58" s="14">
        <f t="shared" si="103"/>
        <v>7.0151555116423306E-2</v>
      </c>
      <c r="F58" s="14">
        <f t="shared" si="103"/>
        <v>7.749493506637202E-2</v>
      </c>
      <c r="G58" s="14">
        <f t="shared" si="103"/>
        <v>8.4453391824250143E-2</v>
      </c>
      <c r="H58" s="14">
        <f t="shared" si="103"/>
        <v>9.0509667991878082E-2</v>
      </c>
      <c r="I58" s="14">
        <f t="shared" si="103"/>
        <v>9.5171287714519159E-2</v>
      </c>
      <c r="J58" s="14">
        <f t="shared" si="103"/>
        <v>9.81559110318206E-2</v>
      </c>
      <c r="K58" s="14">
        <f t="shared" si="103"/>
        <v>9.9577751611215001E-2</v>
      </c>
      <c r="L58" s="14">
        <f t="shared" si="103"/>
        <v>9.9970973700476154E-2</v>
      </c>
      <c r="M58" s="14">
        <f t="shared" si="103"/>
        <v>0.10000000000000005</v>
      </c>
      <c r="N58" s="14">
        <f t="shared" si="103"/>
        <v>9.9970973700476154E-2</v>
      </c>
      <c r="O58" s="14">
        <f t="shared" si="103"/>
        <v>9.9577751611214974E-2</v>
      </c>
      <c r="P58" s="14">
        <f t="shared" si="103"/>
        <v>9.8155911031820586E-2</v>
      </c>
      <c r="Q58" s="14">
        <f t="shared" si="103"/>
        <v>9.5171287714519215E-2</v>
      </c>
      <c r="R58" s="14">
        <f t="shared" si="103"/>
        <v>9.0509667991878123E-2</v>
      </c>
      <c r="S58" s="14">
        <f t="shared" si="103"/>
        <v>8.4453391824250171E-2</v>
      </c>
      <c r="T58" s="14">
        <f t="shared" si="103"/>
        <v>7.7494935066372048E-2</v>
      </c>
      <c r="U58" s="14">
        <f t="shared" si="103"/>
        <v>7.0151555116423306E-2</v>
      </c>
      <c r="V58" s="14">
        <f t="shared" si="103"/>
        <v>6.2852966276896363E-2</v>
      </c>
      <c r="W58" s="15">
        <f t="shared" si="103"/>
        <v>5.5901699437494769E-2</v>
      </c>
      <c r="X58" s="5">
        <v>-0.99999999999999989</v>
      </c>
      <c r="Y58" s="28">
        <f t="shared" si="81"/>
        <v>-1.0825874170273624</v>
      </c>
      <c r="Z58" s="35">
        <f t="shared" si="59"/>
        <v>-1.2525749891599529</v>
      </c>
      <c r="AA58" s="36">
        <f t="shared" si="60"/>
        <v>-1.2016742214420026</v>
      </c>
      <c r="AB58" s="36">
        <f t="shared" si="61"/>
        <v>-1.153962697108958</v>
      </c>
      <c r="AC58" s="36">
        <f t="shared" si="62"/>
        <v>-1.1107266812950789</v>
      </c>
      <c r="AD58" s="36">
        <f t="shared" si="63"/>
        <v>-1.0733829035710705</v>
      </c>
      <c r="AE58" s="36">
        <f t="shared" si="64"/>
        <v>-1.0433050281841223</v>
      </c>
      <c r="AF58" s="36">
        <f t="shared" si="65"/>
        <v>-1.021494054429988</v>
      </c>
      <c r="AG58" s="36">
        <f t="shared" si="66"/>
        <v>-1.0080835416961385</v>
      </c>
      <c r="AH58" s="36">
        <f t="shared" si="67"/>
        <v>-1.0018376839841012</v>
      </c>
      <c r="AI58" s="36">
        <f t="shared" si="68"/>
        <v>-1.0001260779158949</v>
      </c>
      <c r="AJ58" s="36">
        <f t="shared" si="69"/>
        <v>-0.99999999999999978</v>
      </c>
      <c r="AK58" s="36">
        <f t="shared" si="70"/>
        <v>-1.0001260779158949</v>
      </c>
      <c r="AL58" s="36">
        <f t="shared" si="71"/>
        <v>-1.0018376839841012</v>
      </c>
      <c r="AM58" s="36">
        <f t="shared" si="72"/>
        <v>-1.0080835416961385</v>
      </c>
      <c r="AN58" s="36">
        <f t="shared" si="73"/>
        <v>-1.0214940544299878</v>
      </c>
      <c r="AO58" s="36">
        <f t="shared" si="74"/>
        <v>-1.0433050281841221</v>
      </c>
      <c r="AP58" s="36">
        <f t="shared" si="75"/>
        <v>-1.0733829035710702</v>
      </c>
      <c r="AQ58" s="36">
        <f t="shared" si="76"/>
        <v>-1.1107266812950787</v>
      </c>
      <c r="AR58" s="36">
        <f t="shared" si="77"/>
        <v>-1.153962697108958</v>
      </c>
      <c r="AS58" s="36">
        <f t="shared" si="78"/>
        <v>-1.2016742214420024</v>
      </c>
      <c r="AT58" s="37">
        <f t="shared" si="79"/>
        <v>-1.2525749891599527</v>
      </c>
      <c r="AU58" s="20"/>
      <c r="AV58" s="19">
        <f>SUM(C38:W58)</f>
        <v>1297.7144925389071</v>
      </c>
      <c r="AW58" s="19">
        <f t="shared" si="92"/>
        <v>8.7019311643127821</v>
      </c>
      <c r="AX58" s="23">
        <f t="shared" si="96"/>
        <v>80</v>
      </c>
      <c r="AY58" s="19">
        <f t="shared" si="93"/>
        <v>0.10877413955390977</v>
      </c>
      <c r="AZ58" s="20"/>
    </row>
    <row r="59" spans="1:52" ht="23.25" customHeight="1" x14ac:dyDescent="0.3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</row>
    <row r="60" spans="1:52" ht="23.25" customHeight="1" x14ac:dyDescent="0.35">
      <c r="A60" s="114">
        <f>$AH$3</f>
        <v>0</v>
      </c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  <c r="M60" s="114"/>
      <c r="N60" s="114"/>
      <c r="O60" s="114"/>
      <c r="P60" s="114"/>
      <c r="Q60" s="114"/>
      <c r="R60" s="114"/>
      <c r="S60" s="114"/>
      <c r="T60" s="114"/>
      <c r="U60" s="114"/>
      <c r="V60" s="114"/>
      <c r="W60" s="114"/>
      <c r="X60" s="114"/>
      <c r="Y60" s="114"/>
      <c r="Z60" s="114"/>
      <c r="AA60" s="114"/>
      <c r="AB60" s="114"/>
      <c r="AC60" s="114"/>
      <c r="AD60" s="114"/>
      <c r="AE60" s="114"/>
      <c r="AF60" s="114"/>
      <c r="AG60" s="114"/>
      <c r="AH60" s="114"/>
      <c r="AI60" s="114"/>
      <c r="AJ60" s="114"/>
      <c r="AK60" s="114"/>
      <c r="AL60" s="114"/>
      <c r="AM60" s="114"/>
      <c r="AN60" s="114"/>
      <c r="AO60" s="114"/>
      <c r="AP60" s="114"/>
      <c r="AQ60" s="114"/>
      <c r="AR60" s="114"/>
      <c r="AS60" s="114"/>
      <c r="AT60" s="114"/>
    </row>
    <row r="61" spans="1:52" ht="23.25" customHeight="1" x14ac:dyDescent="0.3">
      <c r="A61" s="17" t="s">
        <v>4</v>
      </c>
      <c r="B61" s="91" t="s">
        <v>6</v>
      </c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3" t="s">
        <v>4</v>
      </c>
      <c r="Y61" s="91" t="s">
        <v>8</v>
      </c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</row>
    <row r="62" spans="1:52" ht="23.25" customHeight="1" x14ac:dyDescent="0.3">
      <c r="A62" s="18">
        <f>AVERAGE(C64:W84)</f>
        <v>0.96538419629206895</v>
      </c>
      <c r="B62" s="5" t="s">
        <v>0</v>
      </c>
      <c r="C62" s="5">
        <v>-1</v>
      </c>
      <c r="D62" s="5">
        <f>C62+0.1</f>
        <v>-0.9</v>
      </c>
      <c r="E62" s="5">
        <f t="shared" ref="E62:W62" si="104">D62+0.1</f>
        <v>-0.8</v>
      </c>
      <c r="F62" s="5">
        <f t="shared" si="104"/>
        <v>-0.70000000000000007</v>
      </c>
      <c r="G62" s="5">
        <f t="shared" si="104"/>
        <v>-0.60000000000000009</v>
      </c>
      <c r="H62" s="5">
        <v>-0.5</v>
      </c>
      <c r="I62" s="5">
        <f t="shared" si="104"/>
        <v>-0.4</v>
      </c>
      <c r="J62" s="5">
        <f t="shared" si="104"/>
        <v>-0.30000000000000004</v>
      </c>
      <c r="K62" s="5">
        <f t="shared" si="104"/>
        <v>-0.20000000000000004</v>
      </c>
      <c r="L62" s="5">
        <f t="shared" si="104"/>
        <v>-0.10000000000000003</v>
      </c>
      <c r="M62" s="5">
        <v>0</v>
      </c>
      <c r="N62" s="5">
        <f t="shared" si="104"/>
        <v>0.1</v>
      </c>
      <c r="O62" s="5">
        <f t="shared" si="104"/>
        <v>0.2</v>
      </c>
      <c r="P62" s="5">
        <f t="shared" si="104"/>
        <v>0.30000000000000004</v>
      </c>
      <c r="Q62" s="5">
        <f t="shared" si="104"/>
        <v>0.4</v>
      </c>
      <c r="R62" s="5">
        <f t="shared" si="104"/>
        <v>0.5</v>
      </c>
      <c r="S62" s="5">
        <f t="shared" si="104"/>
        <v>0.6</v>
      </c>
      <c r="T62" s="5">
        <f t="shared" si="104"/>
        <v>0.7</v>
      </c>
      <c r="U62" s="5">
        <f t="shared" si="104"/>
        <v>0.79999999999999993</v>
      </c>
      <c r="V62" s="5">
        <f t="shared" si="104"/>
        <v>0.89999999999999991</v>
      </c>
      <c r="W62" s="5">
        <f t="shared" si="104"/>
        <v>0.99999999999999989</v>
      </c>
      <c r="X62" s="4">
        <f>IFERROR(AVERAGE(Z64:AT84),"")</f>
        <v>2.7544965017444007</v>
      </c>
      <c r="Y62" s="5" t="s">
        <v>0</v>
      </c>
      <c r="Z62" s="5">
        <v>-1</v>
      </c>
      <c r="AA62" s="5">
        <f>Z62+0.1</f>
        <v>-0.9</v>
      </c>
      <c r="AB62" s="5">
        <f t="shared" ref="AB62:AS62" si="105">AA62+0.1</f>
        <v>-0.8</v>
      </c>
      <c r="AC62" s="5">
        <f t="shared" si="105"/>
        <v>-0.70000000000000007</v>
      </c>
      <c r="AD62" s="5">
        <f t="shared" si="105"/>
        <v>-0.60000000000000009</v>
      </c>
      <c r="AE62" s="5">
        <f t="shared" si="105"/>
        <v>-0.50000000000000011</v>
      </c>
      <c r="AF62" s="5">
        <f t="shared" si="105"/>
        <v>-0.40000000000000013</v>
      </c>
      <c r="AG62" s="5">
        <f t="shared" si="105"/>
        <v>-0.30000000000000016</v>
      </c>
      <c r="AH62" s="5">
        <f t="shared" si="105"/>
        <v>-0.20000000000000015</v>
      </c>
      <c r="AI62" s="5">
        <f t="shared" si="105"/>
        <v>-0.10000000000000014</v>
      </c>
      <c r="AJ62" s="5">
        <v>0</v>
      </c>
      <c r="AK62" s="5">
        <f t="shared" si="105"/>
        <v>0.1</v>
      </c>
      <c r="AL62" s="5">
        <f t="shared" si="105"/>
        <v>0.2</v>
      </c>
      <c r="AM62" s="5">
        <f t="shared" si="105"/>
        <v>0.30000000000000004</v>
      </c>
      <c r="AN62" s="5">
        <f t="shared" si="105"/>
        <v>0.4</v>
      </c>
      <c r="AO62" s="5">
        <f>AN62+0.1</f>
        <v>0.5</v>
      </c>
      <c r="AP62" s="5">
        <f>AO62+0.1</f>
        <v>0.6</v>
      </c>
      <c r="AQ62" s="5">
        <f t="shared" si="105"/>
        <v>0.7</v>
      </c>
      <c r="AR62" s="5">
        <f>AQ62+0.1</f>
        <v>0.79999999999999993</v>
      </c>
      <c r="AS62" s="5">
        <f t="shared" si="105"/>
        <v>0.89999999999999991</v>
      </c>
      <c r="AT62" s="5">
        <f>AS62+0.1</f>
        <v>0.99999999999999989</v>
      </c>
    </row>
    <row r="63" spans="1:52" ht="23.25" customHeight="1" thickBot="1" x14ac:dyDescent="0.35">
      <c r="A63" s="5" t="s">
        <v>1</v>
      </c>
      <c r="B63" s="5" t="s">
        <v>12</v>
      </c>
      <c r="C63" s="2">
        <f>IFERROR(AVERAGE(C64:C84),"")</f>
        <v>0.10179399721086664</v>
      </c>
      <c r="D63" s="2">
        <f t="shared" ref="D63:W63" si="106">IFERROR(AVERAGE(D64:D84),"")</f>
        <v>0.12710853993755669</v>
      </c>
      <c r="E63" s="2">
        <f t="shared" si="106"/>
        <v>0.16186888170322086</v>
      </c>
      <c r="F63" s="2">
        <f t="shared" si="106"/>
        <v>0.2115010765960538</v>
      </c>
      <c r="G63" s="2">
        <f t="shared" si="106"/>
        <v>0.28624495184571752</v>
      </c>
      <c r="H63" s="2">
        <f t="shared" si="106"/>
        <v>0.40751835972402856</v>
      </c>
      <c r="I63" s="2">
        <f t="shared" si="106"/>
        <v>0.62671116284245054</v>
      </c>
      <c r="J63" s="2">
        <f t="shared" si="106"/>
        <v>1.0942284576102321</v>
      </c>
      <c r="K63" s="2">
        <f t="shared" si="106"/>
        <v>2.4217090956369565</v>
      </c>
      <c r="L63" s="2">
        <f t="shared" si="106"/>
        <v>10.377397465067892</v>
      </c>
      <c r="M63" s="2">
        <f t="shared" si="106"/>
        <v>-11.975319856741908</v>
      </c>
      <c r="N63" s="2">
        <f t="shared" si="106"/>
        <v>10.377397465067892</v>
      </c>
      <c r="O63" s="2">
        <f t="shared" si="106"/>
        <v>2.4217090956369569</v>
      </c>
      <c r="P63" s="2">
        <f t="shared" si="106"/>
        <v>1.0942284576102321</v>
      </c>
      <c r="Q63" s="2">
        <f t="shared" si="106"/>
        <v>0.62671116284245054</v>
      </c>
      <c r="R63" s="2">
        <f t="shared" si="106"/>
        <v>0.40751835972402861</v>
      </c>
      <c r="S63" s="2">
        <f t="shared" si="106"/>
        <v>0.28624495184571758</v>
      </c>
      <c r="T63" s="2">
        <f t="shared" si="106"/>
        <v>0.21150107659605388</v>
      </c>
      <c r="U63" s="2">
        <f t="shared" si="106"/>
        <v>0.16186888170322097</v>
      </c>
      <c r="V63" s="2">
        <f t="shared" si="106"/>
        <v>0.12710853993755677</v>
      </c>
      <c r="W63" s="2">
        <f t="shared" si="106"/>
        <v>0.10179399721086665</v>
      </c>
      <c r="X63" s="5" t="s">
        <v>1</v>
      </c>
      <c r="Y63" s="5" t="s">
        <v>12</v>
      </c>
      <c r="Z63" s="39">
        <f>IFERROR(AVERAGE(Z64:Z84),"")</f>
        <v>8.8935574312470855</v>
      </c>
      <c r="AA63" s="39">
        <f t="shared" ref="AA63:AT63" si="107">IFERROR(AVERAGE(AA64:AA84),"")</f>
        <v>8.9433658658254984</v>
      </c>
      <c r="AB63" s="39">
        <f t="shared" si="107"/>
        <v>8.9688804712216239</v>
      </c>
      <c r="AC63" s="39">
        <f t="shared" si="107"/>
        <v>7.5766220167107674</v>
      </c>
      <c r="AD63" s="39">
        <f t="shared" si="107"/>
        <v>5.9554110906152369</v>
      </c>
      <c r="AE63" s="39">
        <f t="shared" si="107"/>
        <v>4.2426652859830769</v>
      </c>
      <c r="AF63" s="39">
        <f t="shared" si="107"/>
        <v>1.0310700796157601</v>
      </c>
      <c r="AG63" s="39">
        <f t="shared" si="107"/>
        <v>-0.83914984095823775</v>
      </c>
      <c r="AH63" s="39">
        <f t="shared" si="107"/>
        <v>-4.4924886183096637</v>
      </c>
      <c r="AI63" s="39">
        <f t="shared" si="107"/>
        <v>-6.6461270540874144</v>
      </c>
      <c r="AJ63" s="39">
        <f t="shared" si="107"/>
        <v>-10.032071090136961</v>
      </c>
      <c r="AK63" s="39">
        <f t="shared" si="107"/>
        <v>-6.6461270540874144</v>
      </c>
      <c r="AL63" s="39">
        <f t="shared" si="107"/>
        <v>-4.4924886183096637</v>
      </c>
      <c r="AM63" s="39">
        <f t="shared" si="107"/>
        <v>-0.83914984095823741</v>
      </c>
      <c r="AN63" s="39">
        <f t="shared" si="107"/>
        <v>1.0310700796157608</v>
      </c>
      <c r="AO63" s="39">
        <f t="shared" si="107"/>
        <v>4.2426652859830778</v>
      </c>
      <c r="AP63" s="39">
        <f t="shared" si="107"/>
        <v>5.9554110906152369</v>
      </c>
      <c r="AQ63" s="39">
        <f t="shared" si="107"/>
        <v>7.5766220167107674</v>
      </c>
      <c r="AR63" s="39">
        <f t="shared" si="107"/>
        <v>8.9688804712216239</v>
      </c>
      <c r="AS63" s="39">
        <f t="shared" si="107"/>
        <v>8.9433658658254984</v>
      </c>
      <c r="AT63" s="39">
        <f t="shared" si="107"/>
        <v>8.8935574312470855</v>
      </c>
    </row>
    <row r="64" spans="1:52" ht="23.25" customHeight="1" x14ac:dyDescent="0.3">
      <c r="A64" s="5">
        <v>1</v>
      </c>
      <c r="B64" s="2">
        <f>IFERROR(AVERAGE(C64:W64),"")</f>
        <v>-3.2808987510581679E-2</v>
      </c>
      <c r="C64" s="7">
        <f t="shared" ref="C64:L73" si="108">IF(AND(C$62=-$L$1,$A64=0),"",$AH$3+10000*($D$2*$L$2/(4*PI()))*((COS($Z$3)*(3*COS(ATAN2($L$1+C$62,$A64)-$Z$3)^2-1)-3*COS(ATAN2($L$1+C$62,$A64)-$Z$3)*SIN(ATAN2($L$1+C$62,$A64)-$Z$3)*SIN($Z$3))/(($L$1+C$62)^2+($A64)^2)^(3/2)))</f>
        <v>1.7677669529663674E-2</v>
      </c>
      <c r="D64" s="8">
        <f t="shared" si="108"/>
        <v>1.4066798042588547E-2</v>
      </c>
      <c r="E64" s="8">
        <f t="shared" si="108"/>
        <v>8.1292112821255025E-3</v>
      </c>
      <c r="F64" s="8">
        <f t="shared" si="108"/>
        <v>-7.3801353138965508E-4</v>
      </c>
      <c r="G64" s="8">
        <f t="shared" si="108"/>
        <v>-1.2981078027655328E-2</v>
      </c>
      <c r="H64" s="8">
        <f t="shared" si="108"/>
        <v>-2.8621670111997313E-2</v>
      </c>
      <c r="I64" s="8">
        <f t="shared" si="108"/>
        <v>-4.6920641334867452E-2</v>
      </c>
      <c r="J64" s="8">
        <f t="shared" si="108"/>
        <v>-6.6107024146228807E-2</v>
      </c>
      <c r="K64" s="8">
        <f t="shared" si="108"/>
        <v>-8.3407379958917047E-2</v>
      </c>
      <c r="L64" s="8">
        <f t="shared" si="108"/>
        <v>-9.5592240604429904E-2</v>
      </c>
      <c r="M64" s="8">
        <f t="shared" ref="M64:W73" si="109">IF(AND(M$62=-$L$1,$A64=0),"",$AH$3+10000*($D$2*$L$2/(4*PI()))*((COS($Z$3)*(3*COS(ATAN2($L$1+M$62,$A64)-$Z$3)^2-1)-3*COS(ATAN2($L$1+M$62,$A64)-$Z$3)*SIN(ATAN2($L$1+M$62,$A64)-$Z$3)*SIN($Z$3))/(($L$1+M$62)^2+($A64)^2)^(3/2)))</f>
        <v>-0.1</v>
      </c>
      <c r="N64" s="8">
        <f t="shared" si="109"/>
        <v>-9.5592240604429918E-2</v>
      </c>
      <c r="O64" s="8">
        <f t="shared" si="109"/>
        <v>-8.3407379958917033E-2</v>
      </c>
      <c r="P64" s="8">
        <f t="shared" si="109"/>
        <v>-6.6107024146228779E-2</v>
      </c>
      <c r="Q64" s="8">
        <f t="shared" si="109"/>
        <v>-4.6920641334867431E-2</v>
      </c>
      <c r="R64" s="8">
        <f t="shared" si="109"/>
        <v>-2.8621670111997285E-2</v>
      </c>
      <c r="S64" s="8">
        <f t="shared" si="109"/>
        <v>-1.2981078027655309E-2</v>
      </c>
      <c r="T64" s="8">
        <f t="shared" si="109"/>
        <v>-7.3801353138961247E-4</v>
      </c>
      <c r="U64" s="8">
        <f t="shared" si="109"/>
        <v>8.1292112821255477E-3</v>
      </c>
      <c r="V64" s="8">
        <f t="shared" si="109"/>
        <v>1.4066798042588549E-2</v>
      </c>
      <c r="W64" s="9">
        <f t="shared" si="109"/>
        <v>1.7677669529663709E-2</v>
      </c>
      <c r="X64" s="5">
        <v>-1</v>
      </c>
      <c r="Y64" s="39">
        <f>IFERROR(AVERAGE(Z64:AT64),"")</f>
        <v>-3.7167276238079179</v>
      </c>
      <c r="Z64" s="40">
        <f t="shared" ref="Z64:Z84" si="110">IFERROR(IF(C64="","",IF(AND(LOG(ABS(C64))&gt;-10,LOG(ABS(C64))&lt;10),(LOG(ABS(C64))+10)*C64/ABS(C64),"")),"")</f>
        <v>8.2474250108400469</v>
      </c>
      <c r="AA64" s="41">
        <f t="shared" ref="AA64:AA84" si="111">IFERROR(IF(D64="","",IF(AND(LOG(ABS(D64))&gt;-10,LOG(ABS(D64))&lt;10),(LOG(ABS(D64))+10)*D64/ABS(D64),"")),"")</f>
        <v>8.1481952523252925</v>
      </c>
      <c r="AB64" s="41">
        <f t="shared" ref="AB64:AB84" si="112">IFERROR(IF(E64="","",IF(AND(LOG(ABS(E64))&gt;-10,LOG(ABS(E64))&lt;10),(LOG(ABS(E64))+10)*E64/ABS(E64),"")),"")</f>
        <v>7.9100484112229728</v>
      </c>
      <c r="AC64" s="41">
        <f t="shared" ref="AC64:AC84" si="113">IFERROR(IF(F64="","",IF(AND(LOG(ABS(F64))&gt;-10,LOG(ABS(F64))&lt;10),(LOG(ABS(F64))+10)*F64/ABS(F64),"")),"")</f>
        <v>-6.8680643246333206</v>
      </c>
      <c r="AD64" s="41">
        <f t="shared" ref="AD64:AD84" si="114">IFERROR(IF(G64="","",IF(AND(LOG(ABS(G64))&gt;-10,LOG(ABS(G64))&lt;10),(LOG(ABS(G64))+10)*G64/ABS(G64),"")),"")</f>
        <v>-8.1133107604166774</v>
      </c>
      <c r="AE64" s="41">
        <f t="shared" ref="AE64:AE84" si="115">IFERROR(IF(H64="","",IF(AND(LOG(ABS(H64))&gt;-10,LOG(ABS(H64))&lt;10),(LOG(ABS(H64))+10)*H64/ABS(H64),"")),"")</f>
        <v>-8.4566949718158781</v>
      </c>
      <c r="AF64" s="41">
        <f t="shared" ref="AF64:AF84" si="116">IFERROR(IF(I64="","",IF(AND(LOG(ABS(I64))&gt;-10,LOG(ABS(I64))&lt;10),(LOG(ABS(I64))+10)*I64/ABS(I64),"")),"")</f>
        <v>-8.6713639396389404</v>
      </c>
      <c r="AG64" s="41">
        <f t="shared" ref="AG64:AG84" si="117">IFERROR(IF(J64="","",IF(AND(LOG(ABS(J64))&gt;-10,LOG(ABS(J64))&lt;10),(LOG(ABS(J64))+10)*J64/ABS(J64),"")),"")</f>
        <v>-8.8202476075321581</v>
      </c>
      <c r="AH64" s="41">
        <f t="shared" ref="AH64:AH84" si="118">IFERROR(IF(K64="","",IF(AND(LOG(ABS(K64))&gt;-10,LOG(ABS(K64))&lt;10),(LOG(ABS(K64))+10)*K64/ABS(K64),"")),"")</f>
        <v>-8.9212044790986038</v>
      </c>
      <c r="AI64" s="41">
        <f t="shared" ref="AI64:AI84" si="119">IFERROR(IF(L64="","",IF(AND(LOG(ABS(L64))&gt;-10,LOG(ABS(L64))&lt;10),(LOG(ABS(L64))+10)*L64/ABS(L64),"")),"")</f>
        <v>-8.9804226412358883</v>
      </c>
      <c r="AJ64" s="41">
        <f t="shared" ref="AJ64:AJ84" si="120">IFERROR(IF(M64="","",IF(AND(LOG(ABS(M64))&gt;-10,LOG(ABS(M64))&lt;10),(LOG(ABS(M64))+10)*M64/ABS(M64),"")),"")</f>
        <v>-9</v>
      </c>
      <c r="AK64" s="41">
        <f t="shared" ref="AK64:AK84" si="121">IFERROR(IF(N64="","",IF(AND(LOG(ABS(N64))&gt;-10,LOG(ABS(N64))&lt;10),(LOG(ABS(N64))+10)*N64/ABS(N64),"")),"")</f>
        <v>-8.9804226412358883</v>
      </c>
      <c r="AL64" s="41">
        <f t="shared" ref="AL64:AL84" si="122">IFERROR(IF(O64="","",IF(AND(LOG(ABS(O64))&gt;-10,LOG(ABS(O64))&lt;10),(LOG(ABS(O64))+10)*O64/ABS(O64),"")),"")</f>
        <v>-8.9212044790986038</v>
      </c>
      <c r="AM64" s="41">
        <f t="shared" ref="AM64:AM84" si="123">IFERROR(IF(P64="","",IF(AND(LOG(ABS(P64))&gt;-10,LOG(ABS(P64))&lt;10),(LOG(ABS(P64))+10)*P64/ABS(P64),"")),"")</f>
        <v>-8.8202476075321581</v>
      </c>
      <c r="AN64" s="41">
        <f t="shared" ref="AN64:AN84" si="124">IFERROR(IF(Q64="","",IF(AND(LOG(ABS(Q64))&gt;-10,LOG(ABS(Q64))&lt;10),(LOG(ABS(Q64))+10)*Q64/ABS(Q64),"")),"")</f>
        <v>-8.6713639396389404</v>
      </c>
      <c r="AO64" s="41">
        <f t="shared" ref="AO64:AO84" si="125">IFERROR(IF(R64="","",IF(AND(LOG(ABS(R64))&gt;-10,LOG(ABS(R64))&lt;10),(LOG(ABS(R64))+10)*R64/ABS(R64),"")),"")</f>
        <v>-8.4566949718158781</v>
      </c>
      <c r="AP64" s="41">
        <f t="shared" ref="AP64:AP84" si="126">IFERROR(IF(S64="","",IF(AND(LOG(ABS(S64))&gt;-10,LOG(ABS(S64))&lt;10),(LOG(ABS(S64))+10)*S64/ABS(S64),"")),"")</f>
        <v>-8.1133107604166756</v>
      </c>
      <c r="AQ64" s="41">
        <f t="shared" ref="AQ64:AQ84" si="127">IFERROR(IF(T64="","",IF(AND(LOG(ABS(T64))&gt;-10,LOG(ABS(T64))&lt;10),(LOG(ABS(T64))+10)*T64/ABS(T64),"")),"")</f>
        <v>-6.868064324633294</v>
      </c>
      <c r="AR64" s="41">
        <f t="shared" ref="AR64:AR84" si="128">IFERROR(IF(U64="","",IF(AND(LOG(ABS(U64))&gt;-10,LOG(ABS(U64))&lt;10),(LOG(ABS(U64))+10)*U64/ABS(U64),"")),"")</f>
        <v>7.9100484112229745</v>
      </c>
      <c r="AS64" s="41">
        <f t="shared" ref="AS64:AS84" si="129">IFERROR(IF(V64="","",IF(AND(LOG(ABS(V64))&gt;-10,LOG(ABS(V64))&lt;10),(LOG(ABS(V64))+10)*V64/ABS(V64),"")),"")</f>
        <v>8.1481952523252925</v>
      </c>
      <c r="AT64" s="42">
        <f t="shared" ref="AT64:AT84" si="130">IFERROR(IF(W64="","",IF(AND(LOG(ABS(W64))&gt;-10,LOG(ABS(W64))&lt;10),(LOG(ABS(W64))+10)*W64/ABS(W64),"")),"")</f>
        <v>8.2474250108400469</v>
      </c>
    </row>
    <row r="65" spans="1:46" ht="23.25" customHeight="1" x14ac:dyDescent="0.3">
      <c r="A65" s="5">
        <f>A64-0.1</f>
        <v>0.9</v>
      </c>
      <c r="B65" s="2">
        <f t="shared" ref="B65:B84" si="131">IFERROR(AVERAGE(C65:W65),"")</f>
        <v>-3.781205426184172E-2</v>
      </c>
      <c r="C65" s="10">
        <f t="shared" si="108"/>
        <v>2.6999176888194101E-2</v>
      </c>
      <c r="D65" s="11">
        <f t="shared" si="108"/>
        <v>2.4249203744394609E-2</v>
      </c>
      <c r="E65" s="11">
        <f t="shared" si="108"/>
        <v>1.8564268980384175E-2</v>
      </c>
      <c r="F65" s="11">
        <f t="shared" si="108"/>
        <v>8.8224771172895639E-3</v>
      </c>
      <c r="G65" s="11">
        <f t="shared" si="108"/>
        <v>-6.0782401514928057E-3</v>
      </c>
      <c r="H65" s="11">
        <f t="shared" si="108"/>
        <v>-2.6797669751757944E-2</v>
      </c>
      <c r="I65" s="11">
        <f t="shared" si="108"/>
        <v>-5.2876992338768594E-2</v>
      </c>
      <c r="J65" s="11">
        <f t="shared" si="108"/>
        <v>-8.1984976374735771E-2</v>
      </c>
      <c r="K65" s="11">
        <f t="shared" si="108"/>
        <v>-0.10959116554160485</v>
      </c>
      <c r="L65" s="11">
        <f t="shared" si="108"/>
        <v>-0.12974554669709812</v>
      </c>
      <c r="M65" s="11">
        <f t="shared" si="109"/>
        <v>-0.1371742112482853</v>
      </c>
      <c r="N65" s="11">
        <f t="shared" si="109"/>
        <v>-0.12974554669709812</v>
      </c>
      <c r="O65" s="11">
        <f t="shared" si="109"/>
        <v>-0.10959116554160482</v>
      </c>
      <c r="P65" s="11">
        <f t="shared" si="109"/>
        <v>-8.198497637473573E-2</v>
      </c>
      <c r="Q65" s="11">
        <f t="shared" si="109"/>
        <v>-5.2876992338768573E-2</v>
      </c>
      <c r="R65" s="11">
        <f t="shared" si="109"/>
        <v>-2.6797669751757916E-2</v>
      </c>
      <c r="S65" s="11">
        <f t="shared" si="109"/>
        <v>-6.0782401514927545E-3</v>
      </c>
      <c r="T65" s="11">
        <f t="shared" si="109"/>
        <v>8.822477117289642E-3</v>
      </c>
      <c r="U65" s="11">
        <f t="shared" si="109"/>
        <v>1.8564268980384178E-2</v>
      </c>
      <c r="V65" s="11">
        <f t="shared" si="109"/>
        <v>2.4249203744394619E-2</v>
      </c>
      <c r="W65" s="12">
        <f t="shared" si="109"/>
        <v>2.6999176888194122E-2</v>
      </c>
      <c r="X65" s="5">
        <f>X64+0.1</f>
        <v>-0.9</v>
      </c>
      <c r="Y65" s="39">
        <f t="shared" ref="Y65:Y84" si="132">IFERROR(AVERAGE(Z65:AT65),"")</f>
        <v>-2.241910833168594</v>
      </c>
      <c r="Z65" s="43">
        <f t="shared" si="110"/>
        <v>8.4313505242195692</v>
      </c>
      <c r="AA65" s="44">
        <f t="shared" si="111"/>
        <v>8.3846974825220713</v>
      </c>
      <c r="AB65" s="44">
        <f t="shared" si="112"/>
        <v>8.2686778523482793</v>
      </c>
      <c r="AC65" s="44">
        <f t="shared" si="113"/>
        <v>7.9455905406111782</v>
      </c>
      <c r="AD65" s="44">
        <f t="shared" si="114"/>
        <v>-7.7837778550739243</v>
      </c>
      <c r="AE65" s="44">
        <f t="shared" si="115"/>
        <v>-8.4280970306723475</v>
      </c>
      <c r="AF65" s="44">
        <f t="shared" si="116"/>
        <v>-8.7232667443629026</v>
      </c>
      <c r="AG65" s="44">
        <f t="shared" si="117"/>
        <v>-8.9137342758552691</v>
      </c>
      <c r="AH65" s="44">
        <f t="shared" si="118"/>
        <v>-9.0397755458347238</v>
      </c>
      <c r="AI65" s="44">
        <f t="shared" si="119"/>
        <v>-9.1130924603311492</v>
      </c>
      <c r="AJ65" s="44">
        <f t="shared" si="120"/>
        <v>-9.1372724716820244</v>
      </c>
      <c r="AK65" s="44">
        <f t="shared" si="121"/>
        <v>-9.1130924603311492</v>
      </c>
      <c r="AL65" s="44">
        <f t="shared" si="122"/>
        <v>-9.0397755458347238</v>
      </c>
      <c r="AM65" s="44">
        <f t="shared" si="123"/>
        <v>-8.9137342758552691</v>
      </c>
      <c r="AN65" s="44">
        <f t="shared" si="124"/>
        <v>-8.7232667443629026</v>
      </c>
      <c r="AO65" s="44">
        <f t="shared" si="125"/>
        <v>-8.4280970306723475</v>
      </c>
      <c r="AP65" s="44">
        <f t="shared" si="126"/>
        <v>-7.7837778550739198</v>
      </c>
      <c r="AQ65" s="44">
        <f t="shared" si="127"/>
        <v>7.9455905406111818</v>
      </c>
      <c r="AR65" s="44">
        <f t="shared" si="128"/>
        <v>8.2686778523482793</v>
      </c>
      <c r="AS65" s="44">
        <f t="shared" si="129"/>
        <v>8.3846974825220713</v>
      </c>
      <c r="AT65" s="45">
        <f t="shared" si="130"/>
        <v>8.4313505242195692</v>
      </c>
    </row>
    <row r="66" spans="1:46" ht="23.25" customHeight="1" x14ac:dyDescent="0.3">
      <c r="A66" s="5">
        <f t="shared" ref="A66:A84" si="133">A65-0.1</f>
        <v>0.8</v>
      </c>
      <c r="B66" s="2">
        <f t="shared" si="131"/>
        <v>-4.3469916263897193E-2</v>
      </c>
      <c r="C66" s="10">
        <f t="shared" si="108"/>
        <v>3.9484740513181155E-2</v>
      </c>
      <c r="D66" s="11">
        <f t="shared" si="108"/>
        <v>3.8708475746332988E-2</v>
      </c>
      <c r="E66" s="11">
        <f t="shared" si="108"/>
        <v>3.452669830012435E-2</v>
      </c>
      <c r="F66" s="11">
        <f t="shared" si="108"/>
        <v>2.5048562553874443E-2</v>
      </c>
      <c r="G66" s="11">
        <f t="shared" si="108"/>
        <v>7.999999999999936E-3</v>
      </c>
      <c r="H66" s="11">
        <f t="shared" si="108"/>
        <v>-1.8734970736130604E-2</v>
      </c>
      <c r="I66" s="11">
        <f t="shared" si="108"/>
        <v>-5.5901699437494727E-2</v>
      </c>
      <c r="J66" s="11">
        <f t="shared" si="108"/>
        <v>-0.10103007639373252</v>
      </c>
      <c r="K66" s="11">
        <f t="shared" si="108"/>
        <v>-0.14686413280746802</v>
      </c>
      <c r="L66" s="11">
        <f t="shared" si="108"/>
        <v>-0.18201546850960765</v>
      </c>
      <c r="M66" s="11">
        <f t="shared" si="109"/>
        <v>-0.19531249999999992</v>
      </c>
      <c r="N66" s="11">
        <f t="shared" si="109"/>
        <v>-0.18201546850960762</v>
      </c>
      <c r="O66" s="11">
        <f t="shared" si="109"/>
        <v>-0.14686413280746807</v>
      </c>
      <c r="P66" s="11">
        <f t="shared" si="109"/>
        <v>-0.10103007639373247</v>
      </c>
      <c r="Q66" s="11">
        <f t="shared" si="109"/>
        <v>-5.5901699437494679E-2</v>
      </c>
      <c r="R66" s="11">
        <f t="shared" si="109"/>
        <v>-1.8734970736130552E-2</v>
      </c>
      <c r="S66" s="11">
        <f t="shared" si="109"/>
        <v>8.0000000000000071E-3</v>
      </c>
      <c r="T66" s="11">
        <f t="shared" si="109"/>
        <v>2.504856255387445E-2</v>
      </c>
      <c r="U66" s="11">
        <f t="shared" si="109"/>
        <v>3.4526698300124357E-2</v>
      </c>
      <c r="V66" s="11">
        <f t="shared" si="109"/>
        <v>3.8708475746332995E-2</v>
      </c>
      <c r="W66" s="12">
        <f t="shared" si="109"/>
        <v>3.9484740513181175E-2</v>
      </c>
      <c r="X66" s="5">
        <f t="shared" ref="X66:X84" si="134">X65+0.1</f>
        <v>-0.8</v>
      </c>
      <c r="Y66" s="39">
        <f t="shared" si="132"/>
        <v>-0.67358614956041463</v>
      </c>
      <c r="Z66" s="43">
        <f t="shared" si="110"/>
        <v>8.5964292882509721</v>
      </c>
      <c r="AA66" s="44">
        <f t="shared" si="111"/>
        <v>8.5878060701050565</v>
      </c>
      <c r="AB66" s="44">
        <f t="shared" si="112"/>
        <v>8.5381550498642156</v>
      </c>
      <c r="AC66" s="44">
        <f t="shared" si="113"/>
        <v>8.3987828083337046</v>
      </c>
      <c r="AD66" s="44">
        <f t="shared" si="114"/>
        <v>7.9030899869919411</v>
      </c>
      <c r="AE66" s="44">
        <f t="shared" si="115"/>
        <v>-8.272653019065956</v>
      </c>
      <c r="AF66" s="44">
        <f t="shared" si="116"/>
        <v>-8.7474250108400469</v>
      </c>
      <c r="AG66" s="44">
        <f t="shared" si="117"/>
        <v>-9.004450681380435</v>
      </c>
      <c r="AH66" s="44">
        <f t="shared" si="118"/>
        <v>-9.16691574524061</v>
      </c>
      <c r="AI66" s="44">
        <f t="shared" si="119"/>
        <v>-9.2601082978911151</v>
      </c>
      <c r="AJ66" s="44">
        <f t="shared" si="120"/>
        <v>-9.2907300390241687</v>
      </c>
      <c r="AK66" s="44">
        <f t="shared" si="121"/>
        <v>-9.2601082978911151</v>
      </c>
      <c r="AL66" s="44">
        <f t="shared" si="122"/>
        <v>-9.16691574524061</v>
      </c>
      <c r="AM66" s="44">
        <f t="shared" si="123"/>
        <v>-9.0044506813804333</v>
      </c>
      <c r="AN66" s="44">
        <f t="shared" si="124"/>
        <v>-8.7474250108400469</v>
      </c>
      <c r="AO66" s="44">
        <f t="shared" si="125"/>
        <v>-8.272653019065956</v>
      </c>
      <c r="AP66" s="44">
        <f t="shared" si="126"/>
        <v>7.9030899869919429</v>
      </c>
      <c r="AQ66" s="44">
        <f t="shared" si="127"/>
        <v>8.3987828083337064</v>
      </c>
      <c r="AR66" s="44">
        <f t="shared" si="128"/>
        <v>8.5381550498642156</v>
      </c>
      <c r="AS66" s="44">
        <f t="shared" si="129"/>
        <v>8.5878060701050565</v>
      </c>
      <c r="AT66" s="45">
        <f t="shared" si="130"/>
        <v>8.5964292882509721</v>
      </c>
    </row>
    <row r="67" spans="1:46" ht="23.25" customHeight="1" x14ac:dyDescent="0.3">
      <c r="A67" s="5">
        <f t="shared" si="133"/>
        <v>0.70000000000000007</v>
      </c>
      <c r="B67" s="2">
        <f t="shared" si="131"/>
        <v>-4.9741910667197541E-2</v>
      </c>
      <c r="C67" s="10">
        <f t="shared" si="108"/>
        <v>5.5720021619915773E-2</v>
      </c>
      <c r="D67" s="11">
        <f t="shared" si="108"/>
        <v>5.8643524367866379E-2</v>
      </c>
      <c r="E67" s="11">
        <f t="shared" si="108"/>
        <v>5.8201071816355303E-2</v>
      </c>
      <c r="F67" s="11">
        <f t="shared" si="108"/>
        <v>5.1538395130214777E-2</v>
      </c>
      <c r="G67" s="11">
        <f t="shared" si="108"/>
        <v>3.4528723389820742E-2</v>
      </c>
      <c r="H67" s="11">
        <f t="shared" si="108"/>
        <v>2.1228568068629339E-3</v>
      </c>
      <c r="I67" s="11">
        <f t="shared" si="108"/>
        <v>-4.9907467171989413E-2</v>
      </c>
      <c r="J67" s="11">
        <f t="shared" si="108"/>
        <v>-0.12100176630949469</v>
      </c>
      <c r="K67" s="11">
        <f t="shared" si="108"/>
        <v>-0.20049067717679778</v>
      </c>
      <c r="L67" s="11">
        <f t="shared" si="108"/>
        <v>-0.26587214972614182</v>
      </c>
      <c r="M67" s="11">
        <f t="shared" si="109"/>
        <v>-0.29154518950437314</v>
      </c>
      <c r="N67" s="11">
        <f t="shared" si="109"/>
        <v>-0.26587214972614176</v>
      </c>
      <c r="O67" s="11">
        <f t="shared" si="109"/>
        <v>-0.20049067717679778</v>
      </c>
      <c r="P67" s="11">
        <f t="shared" si="109"/>
        <v>-0.12100176630949462</v>
      </c>
      <c r="Q67" s="11">
        <f t="shared" si="109"/>
        <v>-4.9907467171989225E-2</v>
      </c>
      <c r="R67" s="11">
        <f t="shared" si="109"/>
        <v>2.1228568068630037E-3</v>
      </c>
      <c r="S67" s="11">
        <f t="shared" si="109"/>
        <v>3.4528723389820694E-2</v>
      </c>
      <c r="T67" s="11">
        <f t="shared" si="109"/>
        <v>5.1538395130214791E-2</v>
      </c>
      <c r="U67" s="11">
        <f t="shared" si="109"/>
        <v>5.8201071816355393E-2</v>
      </c>
      <c r="V67" s="11">
        <f t="shared" si="109"/>
        <v>5.8643524367866434E-2</v>
      </c>
      <c r="W67" s="12">
        <f t="shared" si="109"/>
        <v>5.5720021619915794E-2</v>
      </c>
      <c r="X67" s="5">
        <f t="shared" si="134"/>
        <v>-0.70000000000000007</v>
      </c>
      <c r="Y67" s="39">
        <f t="shared" si="132"/>
        <v>0.91583973574021604</v>
      </c>
      <c r="Z67" s="43">
        <f t="shared" si="110"/>
        <v>8.7460112762624842</v>
      </c>
      <c r="AA67" s="44">
        <f t="shared" si="111"/>
        <v>8.7682200627163276</v>
      </c>
      <c r="AB67" s="44">
        <f t="shared" si="112"/>
        <v>8.7649309825818911</v>
      </c>
      <c r="AC67" s="44">
        <f t="shared" si="113"/>
        <v>8.7121308907972761</v>
      </c>
      <c r="AD67" s="44">
        <f t="shared" si="114"/>
        <v>8.5381805217318618</v>
      </c>
      <c r="AE67" s="44">
        <f t="shared" si="115"/>
        <v>7.3269207006725408</v>
      </c>
      <c r="AF67" s="44">
        <f t="shared" si="116"/>
        <v>-8.6981655297711367</v>
      </c>
      <c r="AG67" s="44">
        <f t="shared" si="117"/>
        <v>-9.08279170992693</v>
      </c>
      <c r="AH67" s="44">
        <f t="shared" si="118"/>
        <v>-9.302094182717763</v>
      </c>
      <c r="AI67" s="44">
        <f t="shared" si="119"/>
        <v>-9.4246728470956711</v>
      </c>
      <c r="AJ67" s="44">
        <f t="shared" si="120"/>
        <v>-9.4647058799572292</v>
      </c>
      <c r="AK67" s="44">
        <f t="shared" si="121"/>
        <v>-9.4246728470956711</v>
      </c>
      <c r="AL67" s="44">
        <f t="shared" si="122"/>
        <v>-9.302094182717763</v>
      </c>
      <c r="AM67" s="44">
        <f t="shared" si="123"/>
        <v>-9.08279170992693</v>
      </c>
      <c r="AN67" s="44">
        <f t="shared" si="124"/>
        <v>-8.6981655297711349</v>
      </c>
      <c r="AO67" s="44">
        <f t="shared" si="125"/>
        <v>7.326920700672555</v>
      </c>
      <c r="AP67" s="44">
        <f t="shared" si="126"/>
        <v>8.53818052173186</v>
      </c>
      <c r="AQ67" s="44">
        <f t="shared" si="127"/>
        <v>8.7121308907972761</v>
      </c>
      <c r="AR67" s="44">
        <f t="shared" si="128"/>
        <v>8.7649309825818928</v>
      </c>
      <c r="AS67" s="44">
        <f t="shared" si="129"/>
        <v>8.7682200627163276</v>
      </c>
      <c r="AT67" s="45">
        <f t="shared" si="130"/>
        <v>8.7460112762624842</v>
      </c>
    </row>
    <row r="68" spans="1:46" ht="23.25" customHeight="1" x14ac:dyDescent="0.3">
      <c r="A68" s="5">
        <f t="shared" si="133"/>
        <v>0.60000000000000009</v>
      </c>
      <c r="B68" s="2">
        <f t="shared" si="131"/>
        <v>-5.6502783582544437E-2</v>
      </c>
      <c r="C68" s="10">
        <f t="shared" si="108"/>
        <v>7.6032028447695313E-2</v>
      </c>
      <c r="D68" s="11">
        <f t="shared" si="108"/>
        <v>8.5095362120898507E-2</v>
      </c>
      <c r="E68" s="11">
        <f t="shared" si="108"/>
        <v>9.1999999999999998E-2</v>
      </c>
      <c r="F68" s="11">
        <f t="shared" si="108"/>
        <v>9.3077428268212262E-2</v>
      </c>
      <c r="G68" s="11">
        <f t="shared" si="108"/>
        <v>8.1841062637331777E-2</v>
      </c>
      <c r="H68" s="11">
        <f t="shared" si="108"/>
        <v>4.8172972831511285E-2</v>
      </c>
      <c r="I68" s="11">
        <f t="shared" si="108"/>
        <v>-2.0514060511288217E-2</v>
      </c>
      <c r="J68" s="11">
        <f t="shared" si="108"/>
        <v>-0.1325077319999875</v>
      </c>
      <c r="K68" s="11">
        <f t="shared" si="108"/>
        <v>-0.27669929526473314</v>
      </c>
      <c r="L68" s="11">
        <f t="shared" si="108"/>
        <v>-0.40829551266487552</v>
      </c>
      <c r="M68" s="11">
        <f t="shared" si="109"/>
        <v>-0.46296296296296274</v>
      </c>
      <c r="N68" s="11">
        <f t="shared" si="109"/>
        <v>-0.40829551266487557</v>
      </c>
      <c r="O68" s="11">
        <f t="shared" si="109"/>
        <v>-0.27669929526473308</v>
      </c>
      <c r="P68" s="11">
        <f t="shared" si="109"/>
        <v>-0.13250773199998739</v>
      </c>
      <c r="Q68" s="11">
        <f t="shared" si="109"/>
        <v>-2.0514060511288127E-2</v>
      </c>
      <c r="R68" s="11">
        <f t="shared" si="109"/>
        <v>4.8172972831511472E-2</v>
      </c>
      <c r="S68" s="11">
        <f t="shared" si="109"/>
        <v>8.1841062637331805E-2</v>
      </c>
      <c r="T68" s="11">
        <f t="shared" si="109"/>
        <v>9.3077428268212303E-2</v>
      </c>
      <c r="U68" s="11">
        <f t="shared" si="109"/>
        <v>9.1999999999999971E-2</v>
      </c>
      <c r="V68" s="11">
        <f t="shared" si="109"/>
        <v>8.5095362120898604E-2</v>
      </c>
      <c r="W68" s="12">
        <f t="shared" si="109"/>
        <v>7.6032028447695271E-2</v>
      </c>
      <c r="X68" s="5">
        <f t="shared" si="134"/>
        <v>-0.60000000000000009</v>
      </c>
      <c r="Y68" s="39">
        <f t="shared" si="132"/>
        <v>1.1446914991471711</v>
      </c>
      <c r="Z68" s="43">
        <f t="shared" si="110"/>
        <v>8.8809965771221542</v>
      </c>
      <c r="AA68" s="44">
        <f t="shared" si="111"/>
        <v>8.929905890752158</v>
      </c>
      <c r="AB68" s="44">
        <f t="shared" si="112"/>
        <v>8.9637878273455556</v>
      </c>
      <c r="AC68" s="44">
        <f t="shared" si="113"/>
        <v>8.9688443752125213</v>
      </c>
      <c r="AD68" s="44">
        <f t="shared" si="114"/>
        <v>8.9129712596891153</v>
      </c>
      <c r="AE68" s="44">
        <f t="shared" si="115"/>
        <v>8.6828034481513185</v>
      </c>
      <c r="AF68" s="44">
        <f t="shared" si="116"/>
        <v>-8.3120516322409674</v>
      </c>
      <c r="AG68" s="44">
        <f t="shared" si="117"/>
        <v>-9.1222412206649466</v>
      </c>
      <c r="AH68" s="44">
        <f t="shared" si="118"/>
        <v>-9.4420080530223132</v>
      </c>
      <c r="AI68" s="44">
        <f t="shared" si="119"/>
        <v>-9.6109746068747679</v>
      </c>
      <c r="AJ68" s="44">
        <f t="shared" si="120"/>
        <v>-9.6655462488490667</v>
      </c>
      <c r="AK68" s="44">
        <f t="shared" si="121"/>
        <v>-9.6109746068747679</v>
      </c>
      <c r="AL68" s="44">
        <f t="shared" si="122"/>
        <v>-9.4420080530223132</v>
      </c>
      <c r="AM68" s="44">
        <f t="shared" si="123"/>
        <v>-9.1222412206649466</v>
      </c>
      <c r="AN68" s="44">
        <f t="shared" si="124"/>
        <v>-8.3120516322409657</v>
      </c>
      <c r="AO68" s="44">
        <f t="shared" si="125"/>
        <v>8.6828034481513203</v>
      </c>
      <c r="AP68" s="44">
        <f t="shared" si="126"/>
        <v>8.9129712596891153</v>
      </c>
      <c r="AQ68" s="44">
        <f t="shared" si="127"/>
        <v>8.9688443752125213</v>
      </c>
      <c r="AR68" s="44">
        <f t="shared" si="128"/>
        <v>8.9637878273455556</v>
      </c>
      <c r="AS68" s="44">
        <f t="shared" si="129"/>
        <v>8.929905890752158</v>
      </c>
      <c r="AT68" s="45">
        <f t="shared" si="130"/>
        <v>8.8809965771221542</v>
      </c>
    </row>
    <row r="69" spans="1:46" ht="23.25" customHeight="1" x14ac:dyDescent="0.3">
      <c r="A69" s="5">
        <f t="shared" si="133"/>
        <v>0.50000000000000011</v>
      </c>
      <c r="B69" s="2">
        <f t="shared" si="131"/>
        <v>-6.3512908240179869E-2</v>
      </c>
      <c r="C69" s="10">
        <f t="shared" si="108"/>
        <v>0.10017584539199056</v>
      </c>
      <c r="D69" s="11">
        <f t="shared" si="108"/>
        <v>0.11842841148357526</v>
      </c>
      <c r="E69" s="11">
        <f t="shared" si="108"/>
        <v>0.13783585613010352</v>
      </c>
      <c r="F69" s="11">
        <f t="shared" si="108"/>
        <v>0.15496854690100081</v>
      </c>
      <c r="G69" s="11">
        <f t="shared" si="108"/>
        <v>0.16172355164864549</v>
      </c>
      <c r="H69" s="11">
        <f t="shared" si="108"/>
        <v>0.14142135623730931</v>
      </c>
      <c r="I69" s="11">
        <f t="shared" si="108"/>
        <v>6.5033690257004007E-2</v>
      </c>
      <c r="J69" s="11">
        <f t="shared" si="108"/>
        <v>-0.10384862422124258</v>
      </c>
      <c r="K69" s="11">
        <f t="shared" si="108"/>
        <v>-0.3753651306789394</v>
      </c>
      <c r="L69" s="11">
        <f t="shared" si="108"/>
        <v>-0.66725903967133604</v>
      </c>
      <c r="M69" s="11">
        <f t="shared" si="109"/>
        <v>-0.79999999999999949</v>
      </c>
      <c r="N69" s="11">
        <f t="shared" si="109"/>
        <v>-0.66725903967133604</v>
      </c>
      <c r="O69" s="11">
        <f t="shared" si="109"/>
        <v>-0.37536513067893945</v>
      </c>
      <c r="P69" s="11">
        <f t="shared" si="109"/>
        <v>-0.10384862422124241</v>
      </c>
      <c r="Q69" s="11">
        <f t="shared" si="109"/>
        <v>6.5033690257004173E-2</v>
      </c>
      <c r="R69" s="11">
        <f t="shared" si="109"/>
        <v>0.14142135623730931</v>
      </c>
      <c r="S69" s="11">
        <f t="shared" si="109"/>
        <v>0.16172355164864571</v>
      </c>
      <c r="T69" s="11">
        <f t="shared" si="109"/>
        <v>0.15496854690100081</v>
      </c>
      <c r="U69" s="11">
        <f t="shared" si="109"/>
        <v>0.13783585613010357</v>
      </c>
      <c r="V69" s="11">
        <f t="shared" si="109"/>
        <v>0.11842841148357526</v>
      </c>
      <c r="W69" s="12">
        <f t="shared" si="109"/>
        <v>0.10017584539199052</v>
      </c>
      <c r="X69" s="5">
        <f t="shared" si="134"/>
        <v>-0.50000000000000011</v>
      </c>
      <c r="Y69" s="39">
        <f t="shared" si="132"/>
        <v>2.8771006877977361</v>
      </c>
      <c r="Z69" s="43">
        <f t="shared" si="110"/>
        <v>9.0007630161661538</v>
      </c>
      <c r="AA69" s="44">
        <f t="shared" si="111"/>
        <v>9.073455903994482</v>
      </c>
      <c r="AB69" s="44">
        <f t="shared" si="112"/>
        <v>9.1393622080928907</v>
      </c>
      <c r="AC69" s="44">
        <f t="shared" si="113"/>
        <v>9.1902435607930144</v>
      </c>
      <c r="AD69" s="44">
        <f t="shared" si="114"/>
        <v>9.2087732704087983</v>
      </c>
      <c r="AE69" s="44">
        <f t="shared" si="115"/>
        <v>9.1505149978319906</v>
      </c>
      <c r="AF69" s="44">
        <f t="shared" si="116"/>
        <v>8.8131383982149156</v>
      </c>
      <c r="AG69" s="44">
        <f t="shared" si="117"/>
        <v>-9.0164007474086194</v>
      </c>
      <c r="AH69" s="44">
        <f t="shared" si="118"/>
        <v>-9.5744539266308841</v>
      </c>
      <c r="AI69" s="44">
        <f t="shared" si="119"/>
        <v>-9.8242944660905476</v>
      </c>
      <c r="AJ69" s="44">
        <f t="shared" si="120"/>
        <v>-9.9030899869919438</v>
      </c>
      <c r="AK69" s="44">
        <f t="shared" si="121"/>
        <v>-9.8242944660905476</v>
      </c>
      <c r="AL69" s="44">
        <f t="shared" si="122"/>
        <v>-9.5744539266308841</v>
      </c>
      <c r="AM69" s="44">
        <f t="shared" si="123"/>
        <v>-9.0164007474086194</v>
      </c>
      <c r="AN69" s="44">
        <f t="shared" si="124"/>
        <v>8.8131383982149174</v>
      </c>
      <c r="AO69" s="44">
        <f t="shared" si="125"/>
        <v>9.1505149978319906</v>
      </c>
      <c r="AP69" s="44">
        <f t="shared" si="126"/>
        <v>9.2087732704088001</v>
      </c>
      <c r="AQ69" s="44">
        <f t="shared" si="127"/>
        <v>9.1902435607930144</v>
      </c>
      <c r="AR69" s="44">
        <f t="shared" si="128"/>
        <v>9.1393622080928907</v>
      </c>
      <c r="AS69" s="44">
        <f t="shared" si="129"/>
        <v>9.073455903994482</v>
      </c>
      <c r="AT69" s="45">
        <f t="shared" si="130"/>
        <v>9.0007630161661538</v>
      </c>
    </row>
    <row r="70" spans="1:46" ht="23.25" customHeight="1" x14ac:dyDescent="0.3">
      <c r="A70" s="5">
        <f t="shared" si="133"/>
        <v>0.40000000000000013</v>
      </c>
      <c r="B70" s="2">
        <f t="shared" si="131"/>
        <v>-7.0398916799318451E-2</v>
      </c>
      <c r="C70" s="10">
        <f t="shared" si="108"/>
        <v>0.12696173537670014</v>
      </c>
      <c r="D70" s="11">
        <f t="shared" si="108"/>
        <v>0.15755185472367764</v>
      </c>
      <c r="E70" s="11">
        <f t="shared" si="108"/>
        <v>0.19565594803123151</v>
      </c>
      <c r="F70" s="11">
        <f t="shared" si="108"/>
        <v>0.24073013577077115</v>
      </c>
      <c r="G70" s="11">
        <f t="shared" si="108"/>
        <v>0.28719684715803234</v>
      </c>
      <c r="H70" s="11">
        <f t="shared" si="108"/>
        <v>0.31587792410544918</v>
      </c>
      <c r="I70" s="11">
        <f t="shared" si="108"/>
        <v>0.27621358640099469</v>
      </c>
      <c r="J70" s="11">
        <f t="shared" si="108"/>
        <v>6.3999999999999488E-2</v>
      </c>
      <c r="K70" s="11">
        <f t="shared" si="108"/>
        <v>-0.44721359549995771</v>
      </c>
      <c r="L70" s="11">
        <f t="shared" si="108"/>
        <v>-1.1749130624597435</v>
      </c>
      <c r="M70" s="11">
        <f t="shared" si="109"/>
        <v>-1.5624999999999982</v>
      </c>
      <c r="N70" s="11">
        <f t="shared" si="109"/>
        <v>-1.1749130624597433</v>
      </c>
      <c r="O70" s="11">
        <f t="shared" si="109"/>
        <v>-0.44721359549995809</v>
      </c>
      <c r="P70" s="11">
        <f t="shared" si="109"/>
        <v>6.4000000000000015E-2</v>
      </c>
      <c r="Q70" s="11">
        <f t="shared" si="109"/>
        <v>0.27621358640099469</v>
      </c>
      <c r="R70" s="11">
        <f t="shared" si="109"/>
        <v>0.31587792410544918</v>
      </c>
      <c r="S70" s="11">
        <f t="shared" si="109"/>
        <v>0.28719684715803262</v>
      </c>
      <c r="T70" s="11">
        <f t="shared" si="109"/>
        <v>0.24073013577077129</v>
      </c>
      <c r="U70" s="11">
        <f t="shared" si="109"/>
        <v>0.19565594803123146</v>
      </c>
      <c r="V70" s="11">
        <f t="shared" si="109"/>
        <v>0.15755185472367772</v>
      </c>
      <c r="W70" s="12">
        <f t="shared" si="109"/>
        <v>0.12696173537670008</v>
      </c>
      <c r="X70" s="5">
        <f t="shared" si="134"/>
        <v>-0.40000000000000013</v>
      </c>
      <c r="Y70" s="39">
        <f t="shared" si="132"/>
        <v>4.7011250568530993</v>
      </c>
      <c r="Z70" s="43">
        <f t="shared" si="110"/>
        <v>9.1036728499422406</v>
      </c>
      <c r="AA70" s="44">
        <f t="shared" si="111"/>
        <v>9.197423520118825</v>
      </c>
      <c r="AB70" s="44">
        <f t="shared" si="112"/>
        <v>9.2914930551903225</v>
      </c>
      <c r="AC70" s="44">
        <f t="shared" si="113"/>
        <v>9.3815304607765775</v>
      </c>
      <c r="AD70" s="44">
        <f t="shared" si="114"/>
        <v>9.4581796679192021</v>
      </c>
      <c r="AE70" s="44">
        <f t="shared" si="115"/>
        <v>9.4995192752429158</v>
      </c>
      <c r="AF70" s="44">
        <f t="shared" si="116"/>
        <v>9.4412450368561593</v>
      </c>
      <c r="AG70" s="44">
        <f t="shared" si="117"/>
        <v>8.806179973983884</v>
      </c>
      <c r="AH70" s="44">
        <f t="shared" si="118"/>
        <v>-9.6505149978319906</v>
      </c>
      <c r="AI70" s="44">
        <f t="shared" si="119"/>
        <v>-10.070005732232552</v>
      </c>
      <c r="AJ70" s="44">
        <f t="shared" si="120"/>
        <v>-10.193820026016112</v>
      </c>
      <c r="AK70" s="44">
        <f t="shared" si="121"/>
        <v>-10.070005732232552</v>
      </c>
      <c r="AL70" s="44">
        <f t="shared" si="122"/>
        <v>-9.6505149978319906</v>
      </c>
      <c r="AM70" s="44">
        <f t="shared" si="123"/>
        <v>8.8061799739838875</v>
      </c>
      <c r="AN70" s="44">
        <f t="shared" si="124"/>
        <v>9.4412450368561593</v>
      </c>
      <c r="AO70" s="44">
        <f t="shared" si="125"/>
        <v>9.4995192752429158</v>
      </c>
      <c r="AP70" s="44">
        <f t="shared" si="126"/>
        <v>9.4581796679192021</v>
      </c>
      <c r="AQ70" s="44">
        <f t="shared" si="127"/>
        <v>9.3815304607765775</v>
      </c>
      <c r="AR70" s="44">
        <f t="shared" si="128"/>
        <v>9.2914930551903225</v>
      </c>
      <c r="AS70" s="44">
        <f t="shared" si="129"/>
        <v>9.197423520118825</v>
      </c>
      <c r="AT70" s="45">
        <f t="shared" si="130"/>
        <v>9.1036728499422406</v>
      </c>
    </row>
    <row r="71" spans="1:46" ht="23.25" customHeight="1" x14ac:dyDescent="0.3">
      <c r="A71" s="5">
        <f t="shared" si="133"/>
        <v>0.30000000000000016</v>
      </c>
      <c r="B71" s="2">
        <f t="shared" si="131"/>
        <v>-7.6662567438693485E-2</v>
      </c>
      <c r="C71" s="10">
        <f t="shared" si="108"/>
        <v>0.15398099526743528</v>
      </c>
      <c r="D71" s="11">
        <f t="shared" si="108"/>
        <v>0.19910637119578678</v>
      </c>
      <c r="E71" s="11">
        <f t="shared" si="108"/>
        <v>0.26136041501856871</v>
      </c>
      <c r="F71" s="11">
        <f t="shared" si="108"/>
        <v>0.34739216779177468</v>
      </c>
      <c r="G71" s="11">
        <f t="shared" si="108"/>
        <v>0.463777061999956</v>
      </c>
      <c r="H71" s="11">
        <f t="shared" si="108"/>
        <v>0.60825622758156184</v>
      </c>
      <c r="I71" s="11">
        <f t="shared" si="108"/>
        <v>0.73599999999999843</v>
      </c>
      <c r="J71" s="11">
        <f t="shared" si="108"/>
        <v>0.6547285010986541</v>
      </c>
      <c r="K71" s="11">
        <f t="shared" si="108"/>
        <v>-0.16411248409030557</v>
      </c>
      <c r="L71" s="11">
        <f t="shared" si="108"/>
        <v>-2.213594362117862</v>
      </c>
      <c r="M71" s="11">
        <f t="shared" si="109"/>
        <v>-3.7037037037036975</v>
      </c>
      <c r="N71" s="11">
        <f t="shared" si="109"/>
        <v>-2.2135943621178646</v>
      </c>
      <c r="O71" s="11">
        <f t="shared" si="109"/>
        <v>-0.16411248409030557</v>
      </c>
      <c r="P71" s="11">
        <f t="shared" si="109"/>
        <v>0.65472850109865377</v>
      </c>
      <c r="Q71" s="11">
        <f t="shared" si="109"/>
        <v>0.73599999999999877</v>
      </c>
      <c r="R71" s="11">
        <f t="shared" si="109"/>
        <v>0.60825622758156195</v>
      </c>
      <c r="S71" s="11">
        <f t="shared" si="109"/>
        <v>0.46377706199995611</v>
      </c>
      <c r="T71" s="11">
        <f t="shared" si="109"/>
        <v>0.34739216779177479</v>
      </c>
      <c r="U71" s="11">
        <f t="shared" si="109"/>
        <v>0.26136041501856883</v>
      </c>
      <c r="V71" s="11">
        <f t="shared" si="109"/>
        <v>0.19910637119578686</v>
      </c>
      <c r="W71" s="12">
        <f t="shared" si="109"/>
        <v>0.15398099526743531</v>
      </c>
      <c r="X71" s="5">
        <f t="shared" si="134"/>
        <v>-0.30000000000000016</v>
      </c>
      <c r="Y71" s="39">
        <f t="shared" si="132"/>
        <v>4.9269894501356779</v>
      </c>
      <c r="Z71" s="43">
        <f t="shared" si="110"/>
        <v>9.1874671223961677</v>
      </c>
      <c r="AA71" s="44">
        <f t="shared" si="111"/>
        <v>9.2990851572192863</v>
      </c>
      <c r="AB71" s="44">
        <f t="shared" si="112"/>
        <v>9.41723981109139</v>
      </c>
      <c r="AC71" s="44">
        <f t="shared" si="113"/>
        <v>9.5408200227375701</v>
      </c>
      <c r="AD71" s="44">
        <f t="shared" si="114"/>
        <v>9.6663092650152223</v>
      </c>
      <c r="AE71" s="44">
        <f t="shared" si="115"/>
        <v>9.7840865641140979</v>
      </c>
      <c r="AF71" s="44">
        <f t="shared" si="116"/>
        <v>9.8668778143374976</v>
      </c>
      <c r="AG71" s="44">
        <f t="shared" si="117"/>
        <v>9.8160612466810591</v>
      </c>
      <c r="AH71" s="44">
        <f t="shared" si="118"/>
        <v>-9.2151416192329112</v>
      </c>
      <c r="AI71" s="44">
        <f t="shared" si="119"/>
        <v>-10.345098040014257</v>
      </c>
      <c r="AJ71" s="44">
        <f t="shared" si="120"/>
        <v>-10.568636235841012</v>
      </c>
      <c r="AK71" s="44">
        <f t="shared" si="121"/>
        <v>-10.345098040014257</v>
      </c>
      <c r="AL71" s="44">
        <f t="shared" si="122"/>
        <v>-9.2151416192329112</v>
      </c>
      <c r="AM71" s="44">
        <f t="shared" si="123"/>
        <v>9.8160612466810591</v>
      </c>
      <c r="AN71" s="44">
        <f t="shared" si="124"/>
        <v>9.8668778143374976</v>
      </c>
      <c r="AO71" s="44">
        <f t="shared" si="125"/>
        <v>9.7840865641140979</v>
      </c>
      <c r="AP71" s="44">
        <f t="shared" si="126"/>
        <v>9.6663092650152223</v>
      </c>
      <c r="AQ71" s="44">
        <f t="shared" si="127"/>
        <v>9.5408200227375701</v>
      </c>
      <c r="AR71" s="44">
        <f t="shared" si="128"/>
        <v>9.4172398110913917</v>
      </c>
      <c r="AS71" s="44">
        <f t="shared" si="129"/>
        <v>9.2990851572192863</v>
      </c>
      <c r="AT71" s="45">
        <f t="shared" si="130"/>
        <v>9.1874671223961677</v>
      </c>
    </row>
    <row r="72" spans="1:46" ht="23.25" customHeight="1" x14ac:dyDescent="0.3">
      <c r="A72" s="5">
        <f t="shared" si="133"/>
        <v>0.20000000000000015</v>
      </c>
      <c r="B72" s="2">
        <f t="shared" si="131"/>
        <v>-8.2642649630438367E-2</v>
      </c>
      <c r="C72" s="10">
        <f t="shared" si="108"/>
        <v>0.17769398339073622</v>
      </c>
      <c r="D72" s="11">
        <f t="shared" si="108"/>
        <v>0.23719731719963782</v>
      </c>
      <c r="E72" s="11">
        <f t="shared" si="108"/>
        <v>0.32519915121653631</v>
      </c>
      <c r="F72" s="11">
        <f t="shared" si="108"/>
        <v>0.45966155255168256</v>
      </c>
      <c r="G72" s="11">
        <f t="shared" si="108"/>
        <v>0.6719840027857803</v>
      </c>
      <c r="H72" s="11">
        <f t="shared" si="108"/>
        <v>1.0156938830136013</v>
      </c>
      <c r="I72" s="11">
        <f t="shared" si="108"/>
        <v>1.5652475842498517</v>
      </c>
      <c r="J72" s="11">
        <f t="shared" si="108"/>
        <v>2.2975747772642592</v>
      </c>
      <c r="K72" s="11">
        <f t="shared" si="108"/>
        <v>2.2097086912079571</v>
      </c>
      <c r="L72" s="11">
        <f t="shared" si="108"/>
        <v>-3.5777087639996545</v>
      </c>
      <c r="M72" s="11">
        <f t="shared" si="109"/>
        <v>-12.499999999999973</v>
      </c>
      <c r="N72" s="11">
        <f t="shared" si="109"/>
        <v>-3.5777087639996616</v>
      </c>
      <c r="O72" s="11">
        <f t="shared" si="109"/>
        <v>2.2097086912079558</v>
      </c>
      <c r="P72" s="11">
        <f t="shared" si="109"/>
        <v>2.2975747772642592</v>
      </c>
      <c r="Q72" s="11">
        <f t="shared" si="109"/>
        <v>1.5652475842498508</v>
      </c>
      <c r="R72" s="11">
        <f t="shared" si="109"/>
        <v>1.0156938830136004</v>
      </c>
      <c r="S72" s="11">
        <f t="shared" si="109"/>
        <v>0.67198400278578041</v>
      </c>
      <c r="T72" s="11">
        <f t="shared" si="109"/>
        <v>0.45966155255168273</v>
      </c>
      <c r="U72" s="11">
        <f t="shared" si="109"/>
        <v>0.32519915121653642</v>
      </c>
      <c r="V72" s="11">
        <f t="shared" si="109"/>
        <v>0.23719731719963791</v>
      </c>
      <c r="W72" s="12">
        <f t="shared" si="109"/>
        <v>0.17769398339073628</v>
      </c>
      <c r="X72" s="5">
        <f t="shared" si="134"/>
        <v>-0.20000000000000015</v>
      </c>
      <c r="Y72" s="39">
        <f t="shared" si="132"/>
        <v>6.8982494837815853</v>
      </c>
      <c r="Z72" s="43">
        <f t="shared" si="110"/>
        <v>9.2496727231095246</v>
      </c>
      <c r="AA72" s="44">
        <f t="shared" si="111"/>
        <v>9.3751097726686901</v>
      </c>
      <c r="AB72" s="44">
        <f t="shared" si="112"/>
        <v>9.5121494033966449</v>
      </c>
      <c r="AC72" s="44">
        <f t="shared" si="113"/>
        <v>9.662438179597725</v>
      </c>
      <c r="AD72" s="44">
        <f t="shared" si="114"/>
        <v>9.8273589343863303</v>
      </c>
      <c r="AE72" s="44">
        <f t="shared" si="115"/>
        <v>10.006762836934184</v>
      </c>
      <c r="AF72" s="44">
        <f t="shared" si="116"/>
        <v>10.194583042182266</v>
      </c>
      <c r="AG72" s="44">
        <f t="shared" si="117"/>
        <v>10.361269654911146</v>
      </c>
      <c r="AH72" s="44">
        <f t="shared" si="118"/>
        <v>10.344335023848103</v>
      </c>
      <c r="AI72" s="44">
        <f t="shared" si="119"/>
        <v>-10.553604984823933</v>
      </c>
      <c r="AJ72" s="44">
        <f t="shared" si="120"/>
        <v>-11.096910013008056</v>
      </c>
      <c r="AK72" s="44">
        <f t="shared" si="121"/>
        <v>-10.553604984823934</v>
      </c>
      <c r="AL72" s="44">
        <f t="shared" si="122"/>
        <v>10.344335023848103</v>
      </c>
      <c r="AM72" s="44">
        <f t="shared" si="123"/>
        <v>10.361269654911146</v>
      </c>
      <c r="AN72" s="44">
        <f t="shared" si="124"/>
        <v>10.194583042182266</v>
      </c>
      <c r="AO72" s="44">
        <f t="shared" si="125"/>
        <v>10.006762836934184</v>
      </c>
      <c r="AP72" s="44">
        <f t="shared" si="126"/>
        <v>9.8273589343863303</v>
      </c>
      <c r="AQ72" s="44">
        <f t="shared" si="127"/>
        <v>9.6624381795977268</v>
      </c>
      <c r="AR72" s="44">
        <f t="shared" si="128"/>
        <v>9.5121494033966449</v>
      </c>
      <c r="AS72" s="44">
        <f t="shared" si="129"/>
        <v>9.3751097726686901</v>
      </c>
      <c r="AT72" s="45">
        <f t="shared" si="130"/>
        <v>9.2496727231095246</v>
      </c>
    </row>
    <row r="73" spans="1:46" ht="23.25" customHeight="1" x14ac:dyDescent="0.3">
      <c r="A73" s="5">
        <f t="shared" si="133"/>
        <v>0.10000000000000014</v>
      </c>
      <c r="B73" s="2">
        <f t="shared" si="131"/>
        <v>-0.77796511277593272</v>
      </c>
      <c r="C73" s="10">
        <f t="shared" si="108"/>
        <v>0.19411077428858717</v>
      </c>
      <c r="D73" s="11">
        <f t="shared" si="108"/>
        <v>0.26441813947130116</v>
      </c>
      <c r="E73" s="11">
        <f t="shared" si="108"/>
        <v>0.37283813710838976</v>
      </c>
      <c r="F73" s="11">
        <f t="shared" si="108"/>
        <v>0.54871486220076049</v>
      </c>
      <c r="G73" s="11">
        <f t="shared" si="108"/>
        <v>0.85261709997665214</v>
      </c>
      <c r="H73" s="11">
        <f t="shared" si="108"/>
        <v>1.4215518671258898</v>
      </c>
      <c r="I73" s="11">
        <f t="shared" si="108"/>
        <v>2.6015932097322896</v>
      </c>
      <c r="J73" s="11">
        <f t="shared" si="108"/>
        <v>5.375872022286238</v>
      </c>
      <c r="K73" s="11">
        <f t="shared" si="108"/>
        <v>12.52198067399879</v>
      </c>
      <c r="L73" s="11">
        <f t="shared" si="108"/>
        <v>17.677669529663572</v>
      </c>
      <c r="M73" s="11">
        <f t="shared" si="109"/>
        <v>-99.999999999999545</v>
      </c>
      <c r="N73" s="11">
        <f t="shared" si="109"/>
        <v>17.677669529663586</v>
      </c>
      <c r="O73" s="11">
        <f t="shared" si="109"/>
        <v>12.521980673998797</v>
      </c>
      <c r="P73" s="11">
        <f t="shared" si="109"/>
        <v>5.375872022286238</v>
      </c>
      <c r="Q73" s="11">
        <f t="shared" si="109"/>
        <v>2.6015932097322896</v>
      </c>
      <c r="R73" s="11">
        <f t="shared" si="109"/>
        <v>1.4215518671258898</v>
      </c>
      <c r="S73" s="11">
        <f t="shared" si="109"/>
        <v>0.85261709997665225</v>
      </c>
      <c r="T73" s="11">
        <f t="shared" si="109"/>
        <v>0.54871486220076082</v>
      </c>
      <c r="U73" s="11">
        <f t="shared" si="109"/>
        <v>0.37283813710838998</v>
      </c>
      <c r="V73" s="11">
        <f t="shared" si="109"/>
        <v>0.26441813947130133</v>
      </c>
      <c r="W73" s="12">
        <f t="shared" si="109"/>
        <v>0.19411077428858728</v>
      </c>
      <c r="X73" s="5">
        <f t="shared" si="134"/>
        <v>-0.10000000000000014</v>
      </c>
      <c r="Y73" s="39">
        <f t="shared" si="132"/>
        <v>9.1043343847842699</v>
      </c>
      <c r="Z73" s="43">
        <f t="shared" si="110"/>
        <v>9.2880496419530996</v>
      </c>
      <c r="AA73" s="44">
        <f t="shared" si="111"/>
        <v>9.4222912450725573</v>
      </c>
      <c r="AB73" s="44">
        <f t="shared" si="112"/>
        <v>9.571520329348818</v>
      </c>
      <c r="AC73" s="44">
        <f t="shared" si="113"/>
        <v>9.7393467234261983</v>
      </c>
      <c r="AD73" s="44">
        <f t="shared" si="114"/>
        <v>9.9307540385515871</v>
      </c>
      <c r="AE73" s="44">
        <f t="shared" si="115"/>
        <v>10.152762710101468</v>
      </c>
      <c r="AF73" s="44">
        <f t="shared" si="116"/>
        <v>10.415239390388587</v>
      </c>
      <c r="AG73" s="44">
        <f t="shared" si="117"/>
        <v>10.730448921378274</v>
      </c>
      <c r="AH73" s="44">
        <f t="shared" si="118"/>
        <v>11.097673029174208</v>
      </c>
      <c r="AI73" s="44">
        <f t="shared" si="119"/>
        <v>11.247425010840043</v>
      </c>
      <c r="AJ73" s="44">
        <f t="shared" si="120"/>
        <v>-11.999999999999998</v>
      </c>
      <c r="AK73" s="44">
        <f t="shared" si="121"/>
        <v>11.247425010840045</v>
      </c>
      <c r="AL73" s="44">
        <f t="shared" si="122"/>
        <v>11.097673029174208</v>
      </c>
      <c r="AM73" s="44">
        <f t="shared" si="123"/>
        <v>10.730448921378274</v>
      </c>
      <c r="AN73" s="44">
        <f t="shared" si="124"/>
        <v>10.415239390388587</v>
      </c>
      <c r="AO73" s="44">
        <f t="shared" si="125"/>
        <v>10.152762710101468</v>
      </c>
      <c r="AP73" s="44">
        <f t="shared" si="126"/>
        <v>9.9307540385515853</v>
      </c>
      <c r="AQ73" s="44">
        <f t="shared" si="127"/>
        <v>9.7393467234261983</v>
      </c>
      <c r="AR73" s="44">
        <f t="shared" si="128"/>
        <v>9.571520329348818</v>
      </c>
      <c r="AS73" s="44">
        <f t="shared" si="129"/>
        <v>9.4222912450725573</v>
      </c>
      <c r="AT73" s="45">
        <f t="shared" si="130"/>
        <v>9.2880496419530996</v>
      </c>
    </row>
    <row r="74" spans="1:46" ht="23.25" customHeight="1" x14ac:dyDescent="0.3">
      <c r="A74" s="5">
        <v>0</v>
      </c>
      <c r="B74" s="2">
        <f t="shared" si="131"/>
        <v>23.950639713483863</v>
      </c>
      <c r="C74" s="10">
        <f t="shared" ref="C74:L84" si="135">IF(AND(C$62=-$L$1,$A74=0),"",$AH$3+10000*($D$2*$L$2/(4*PI()))*((COS($Z$3)*(3*COS(ATAN2($L$1+C$62,$A74)-$Z$3)^2-1)-3*COS(ATAN2($L$1+C$62,$A74)-$Z$3)*SIN(ATAN2($L$1+C$62,$A74)-$Z$3)*SIN($Z$3))/(($L$1+C$62)^2+($A74)^2)^(3/2)))</f>
        <v>0.2</v>
      </c>
      <c r="D74" s="11">
        <f t="shared" si="135"/>
        <v>0.2743484224965706</v>
      </c>
      <c r="E74" s="11">
        <f t="shared" si="135"/>
        <v>0.39062499999999983</v>
      </c>
      <c r="F74" s="11">
        <f t="shared" si="135"/>
        <v>0.58309037900874627</v>
      </c>
      <c r="G74" s="11">
        <f t="shared" si="135"/>
        <v>0.92592592592592549</v>
      </c>
      <c r="H74" s="11">
        <f t="shared" si="135"/>
        <v>1.5999999999999996</v>
      </c>
      <c r="I74" s="11">
        <f t="shared" si="135"/>
        <v>3.1249999999999996</v>
      </c>
      <c r="J74" s="11">
        <f t="shared" si="135"/>
        <v>7.4074074074074066</v>
      </c>
      <c r="K74" s="11">
        <f t="shared" si="135"/>
        <v>24.999999999999989</v>
      </c>
      <c r="L74" s="11">
        <f t="shared" si="135"/>
        <v>199.99999999999997</v>
      </c>
      <c r="M74" s="11" t="str">
        <f t="shared" ref="M74:W84" si="136">IF(AND(M$62=-$L$1,$A74=0),"",$AH$3+10000*($D$2*$L$2/(4*PI()))*((COS($Z$3)*(3*COS(ATAN2($L$1+M$62,$A74)-$Z$3)^2-1)-3*COS(ATAN2($L$1+M$62,$A74)-$Z$3)*SIN(ATAN2($L$1+M$62,$A74)-$Z$3)*SIN($Z$3))/(($L$1+M$62)^2+($A74)^2)^(3/2)))</f>
        <v/>
      </c>
      <c r="N74" s="11">
        <f t="shared" si="136"/>
        <v>199.99999999999997</v>
      </c>
      <c r="O74" s="11">
        <f t="shared" si="136"/>
        <v>24.999999999999989</v>
      </c>
      <c r="P74" s="11">
        <f t="shared" si="136"/>
        <v>7.4074074074074066</v>
      </c>
      <c r="Q74" s="11">
        <f t="shared" si="136"/>
        <v>3.1249999999999996</v>
      </c>
      <c r="R74" s="11">
        <f t="shared" si="136"/>
        <v>1.5999999999999996</v>
      </c>
      <c r="S74" s="11">
        <f t="shared" si="136"/>
        <v>0.92592592592592615</v>
      </c>
      <c r="T74" s="11">
        <f t="shared" si="136"/>
        <v>0.5830903790087465</v>
      </c>
      <c r="U74" s="11">
        <f t="shared" si="136"/>
        <v>0.39062500000000011</v>
      </c>
      <c r="V74" s="11">
        <f t="shared" si="136"/>
        <v>0.27434842249657077</v>
      </c>
      <c r="W74" s="12">
        <f t="shared" si="136"/>
        <v>0.20000000000000009</v>
      </c>
      <c r="X74" s="5">
        <v>0</v>
      </c>
      <c r="Y74" s="39">
        <f t="shared" si="132"/>
        <v>10.333101085800942</v>
      </c>
      <c r="Z74" s="43">
        <f t="shared" si="110"/>
        <v>9.3010299956639813</v>
      </c>
      <c r="AA74" s="44">
        <f t="shared" si="111"/>
        <v>9.4383024673460056</v>
      </c>
      <c r="AB74" s="44">
        <f t="shared" si="112"/>
        <v>9.59176003468815</v>
      </c>
      <c r="AC74" s="44">
        <f t="shared" si="113"/>
        <v>9.7657358756212105</v>
      </c>
      <c r="AD74" s="44">
        <f t="shared" si="114"/>
        <v>9.9665762445130497</v>
      </c>
      <c r="AE74" s="44">
        <f t="shared" si="115"/>
        <v>10.204119982655927</v>
      </c>
      <c r="AF74" s="44">
        <f t="shared" si="116"/>
        <v>10.494850021680094</v>
      </c>
      <c r="AG74" s="44">
        <f t="shared" si="117"/>
        <v>10.869666231504993</v>
      </c>
      <c r="AH74" s="44">
        <f t="shared" si="118"/>
        <v>11.397940008672037</v>
      </c>
      <c r="AI74" s="44">
        <f t="shared" si="119"/>
        <v>12.301029995663981</v>
      </c>
      <c r="AJ74" s="44" t="str">
        <f t="shared" si="120"/>
        <v/>
      </c>
      <c r="AK74" s="44">
        <f t="shared" si="121"/>
        <v>12.301029995663981</v>
      </c>
      <c r="AL74" s="44">
        <f t="shared" si="122"/>
        <v>11.397940008672037</v>
      </c>
      <c r="AM74" s="44">
        <f t="shared" si="123"/>
        <v>10.869666231504993</v>
      </c>
      <c r="AN74" s="44">
        <f t="shared" si="124"/>
        <v>10.494850021680094</v>
      </c>
      <c r="AO74" s="44">
        <f t="shared" si="125"/>
        <v>10.204119982655927</v>
      </c>
      <c r="AP74" s="44">
        <f t="shared" si="126"/>
        <v>9.9665762445130497</v>
      </c>
      <c r="AQ74" s="44">
        <f t="shared" si="127"/>
        <v>9.7657358756212105</v>
      </c>
      <c r="AR74" s="44">
        <f t="shared" si="128"/>
        <v>9.59176003468815</v>
      </c>
      <c r="AS74" s="44">
        <f t="shared" si="129"/>
        <v>9.4383024673460074</v>
      </c>
      <c r="AT74" s="45">
        <f t="shared" si="130"/>
        <v>9.3010299956639813</v>
      </c>
    </row>
    <row r="75" spans="1:46" ht="23.25" customHeight="1" x14ac:dyDescent="0.3">
      <c r="A75" s="5">
        <f t="shared" si="133"/>
        <v>-0.1</v>
      </c>
      <c r="B75" s="2">
        <f t="shared" si="131"/>
        <v>-0.77796511277594083</v>
      </c>
      <c r="C75" s="10">
        <f t="shared" si="135"/>
        <v>0.19411077428858725</v>
      </c>
      <c r="D75" s="11">
        <f t="shared" si="135"/>
        <v>0.26441813947130116</v>
      </c>
      <c r="E75" s="11">
        <f t="shared" si="135"/>
        <v>0.37283813710838976</v>
      </c>
      <c r="F75" s="11">
        <f t="shared" si="135"/>
        <v>0.54871486220076049</v>
      </c>
      <c r="G75" s="11">
        <f t="shared" si="135"/>
        <v>0.85261709997665214</v>
      </c>
      <c r="H75" s="11">
        <f t="shared" si="135"/>
        <v>1.4215518671258898</v>
      </c>
      <c r="I75" s="11">
        <f t="shared" si="135"/>
        <v>2.6015932097322905</v>
      </c>
      <c r="J75" s="11">
        <f t="shared" si="135"/>
        <v>5.3758720222862433</v>
      </c>
      <c r="K75" s="11">
        <f t="shared" si="135"/>
        <v>12.521980673998822</v>
      </c>
      <c r="L75" s="11">
        <f t="shared" si="135"/>
        <v>17.677669529663653</v>
      </c>
      <c r="M75" s="11">
        <f t="shared" si="136"/>
        <v>-99.999999999999986</v>
      </c>
      <c r="N75" s="11">
        <f t="shared" si="136"/>
        <v>17.677669529663699</v>
      </c>
      <c r="O75" s="11">
        <f t="shared" si="136"/>
        <v>12.521980673998822</v>
      </c>
      <c r="P75" s="11">
        <f t="shared" si="136"/>
        <v>5.3758720222862433</v>
      </c>
      <c r="Q75" s="11">
        <f t="shared" si="136"/>
        <v>2.6015932097322905</v>
      </c>
      <c r="R75" s="11">
        <f t="shared" si="136"/>
        <v>1.4215518671258898</v>
      </c>
      <c r="S75" s="11">
        <f t="shared" si="136"/>
        <v>0.85261709997665225</v>
      </c>
      <c r="T75" s="11">
        <f t="shared" si="136"/>
        <v>0.54871486220076104</v>
      </c>
      <c r="U75" s="11">
        <f t="shared" si="136"/>
        <v>0.37283813710838998</v>
      </c>
      <c r="V75" s="11">
        <f t="shared" si="136"/>
        <v>0.26441813947130133</v>
      </c>
      <c r="W75" s="12">
        <f t="shared" si="136"/>
        <v>0.19411077428858728</v>
      </c>
      <c r="X75" s="5">
        <f t="shared" si="134"/>
        <v>0.1</v>
      </c>
      <c r="Y75" s="39">
        <f t="shared" si="132"/>
        <v>9.1043343847842717</v>
      </c>
      <c r="Z75" s="43">
        <f t="shared" si="110"/>
        <v>9.2880496419530996</v>
      </c>
      <c r="AA75" s="44">
        <f t="shared" si="111"/>
        <v>9.4222912450725573</v>
      </c>
      <c r="AB75" s="44">
        <f t="shared" si="112"/>
        <v>9.571520329348818</v>
      </c>
      <c r="AC75" s="44">
        <f t="shared" si="113"/>
        <v>9.7393467234261983</v>
      </c>
      <c r="AD75" s="44">
        <f t="shared" si="114"/>
        <v>9.9307540385515871</v>
      </c>
      <c r="AE75" s="44">
        <f t="shared" si="115"/>
        <v>10.152762710101468</v>
      </c>
      <c r="AF75" s="44">
        <f t="shared" si="116"/>
        <v>10.415239390388587</v>
      </c>
      <c r="AG75" s="44">
        <f t="shared" si="117"/>
        <v>10.730448921378274</v>
      </c>
      <c r="AH75" s="44">
        <f t="shared" si="118"/>
        <v>11.09767302917421</v>
      </c>
      <c r="AI75" s="44">
        <f t="shared" si="119"/>
        <v>11.247425010840047</v>
      </c>
      <c r="AJ75" s="44">
        <f t="shared" si="120"/>
        <v>-12</v>
      </c>
      <c r="AK75" s="44">
        <f t="shared" si="121"/>
        <v>11.247425010840047</v>
      </c>
      <c r="AL75" s="44">
        <f t="shared" si="122"/>
        <v>11.09767302917421</v>
      </c>
      <c r="AM75" s="44">
        <f t="shared" si="123"/>
        <v>10.730448921378274</v>
      </c>
      <c r="AN75" s="44">
        <f t="shared" si="124"/>
        <v>10.415239390388587</v>
      </c>
      <c r="AO75" s="44">
        <f t="shared" si="125"/>
        <v>10.152762710101468</v>
      </c>
      <c r="AP75" s="44">
        <f t="shared" si="126"/>
        <v>9.9307540385515853</v>
      </c>
      <c r="AQ75" s="44">
        <f t="shared" si="127"/>
        <v>9.7393467234261983</v>
      </c>
      <c r="AR75" s="44">
        <f t="shared" si="128"/>
        <v>9.571520329348818</v>
      </c>
      <c r="AS75" s="44">
        <f t="shared" si="129"/>
        <v>9.4222912450725573</v>
      </c>
      <c r="AT75" s="45">
        <f t="shared" si="130"/>
        <v>9.2880496419530996</v>
      </c>
    </row>
    <row r="76" spans="1:46" ht="23.25" customHeight="1" x14ac:dyDescent="0.3">
      <c r="A76" s="5">
        <f t="shared" si="133"/>
        <v>-0.2</v>
      </c>
      <c r="B76" s="2">
        <f t="shared" si="131"/>
        <v>-8.264264963043913E-2</v>
      </c>
      <c r="C76" s="10">
        <f t="shared" si="135"/>
        <v>0.17769398339073622</v>
      </c>
      <c r="D76" s="11">
        <f t="shared" si="135"/>
        <v>0.23719731719963782</v>
      </c>
      <c r="E76" s="11">
        <f t="shared" si="135"/>
        <v>0.32519915121653631</v>
      </c>
      <c r="F76" s="11">
        <f t="shared" si="135"/>
        <v>0.45966155255168256</v>
      </c>
      <c r="G76" s="11">
        <f t="shared" si="135"/>
        <v>0.6719840027857803</v>
      </c>
      <c r="H76" s="11">
        <f t="shared" si="135"/>
        <v>1.0156938830136013</v>
      </c>
      <c r="I76" s="11">
        <f t="shared" si="135"/>
        <v>1.5652475842498523</v>
      </c>
      <c r="J76" s="11">
        <f t="shared" si="135"/>
        <v>2.2975747772642623</v>
      </c>
      <c r="K76" s="11">
        <f t="shared" si="135"/>
        <v>2.209708691207958</v>
      </c>
      <c r="L76" s="11">
        <f t="shared" si="135"/>
        <v>-3.5777087639996639</v>
      </c>
      <c r="M76" s="11">
        <f t="shared" si="136"/>
        <v>-12.499999999999995</v>
      </c>
      <c r="N76" s="11">
        <f t="shared" si="136"/>
        <v>-3.5777087639996612</v>
      </c>
      <c r="O76" s="11">
        <f t="shared" si="136"/>
        <v>2.209708691207962</v>
      </c>
      <c r="P76" s="11">
        <f t="shared" si="136"/>
        <v>2.2975747772642623</v>
      </c>
      <c r="Q76" s="11">
        <f t="shared" si="136"/>
        <v>1.5652475842498523</v>
      </c>
      <c r="R76" s="11">
        <f t="shared" si="136"/>
        <v>1.0156938830136013</v>
      </c>
      <c r="S76" s="11">
        <f t="shared" si="136"/>
        <v>0.67198400278578041</v>
      </c>
      <c r="T76" s="11">
        <f t="shared" si="136"/>
        <v>0.45966155255168295</v>
      </c>
      <c r="U76" s="11">
        <f t="shared" si="136"/>
        <v>0.32519915121653642</v>
      </c>
      <c r="V76" s="11">
        <f t="shared" si="136"/>
        <v>0.23719731719963791</v>
      </c>
      <c r="W76" s="12">
        <f t="shared" si="136"/>
        <v>0.17769398339073628</v>
      </c>
      <c r="X76" s="5">
        <f t="shared" si="134"/>
        <v>0.2</v>
      </c>
      <c r="Y76" s="39">
        <f t="shared" si="132"/>
        <v>6.8982494837815853</v>
      </c>
      <c r="Z76" s="43">
        <f t="shared" si="110"/>
        <v>9.2496727231095246</v>
      </c>
      <c r="AA76" s="44">
        <f t="shared" si="111"/>
        <v>9.3751097726686901</v>
      </c>
      <c r="AB76" s="44">
        <f t="shared" si="112"/>
        <v>9.5121494033966449</v>
      </c>
      <c r="AC76" s="44">
        <f t="shared" si="113"/>
        <v>9.662438179597725</v>
      </c>
      <c r="AD76" s="44">
        <f t="shared" si="114"/>
        <v>9.8273589343863303</v>
      </c>
      <c r="AE76" s="44">
        <f t="shared" si="115"/>
        <v>10.006762836934184</v>
      </c>
      <c r="AF76" s="44">
        <f t="shared" si="116"/>
        <v>10.194583042182266</v>
      </c>
      <c r="AG76" s="44">
        <f t="shared" si="117"/>
        <v>10.361269654911146</v>
      </c>
      <c r="AH76" s="44">
        <f t="shared" si="118"/>
        <v>10.344335023848103</v>
      </c>
      <c r="AI76" s="44">
        <f t="shared" si="119"/>
        <v>-10.553604984823934</v>
      </c>
      <c r="AJ76" s="44">
        <f t="shared" si="120"/>
        <v>-11.096910013008054</v>
      </c>
      <c r="AK76" s="44">
        <f t="shared" si="121"/>
        <v>-10.553604984823934</v>
      </c>
      <c r="AL76" s="44">
        <f t="shared" si="122"/>
        <v>10.344335023848103</v>
      </c>
      <c r="AM76" s="44">
        <f t="shared" si="123"/>
        <v>10.361269654911146</v>
      </c>
      <c r="AN76" s="44">
        <f t="shared" si="124"/>
        <v>10.194583042182266</v>
      </c>
      <c r="AO76" s="44">
        <f t="shared" si="125"/>
        <v>10.006762836934184</v>
      </c>
      <c r="AP76" s="44">
        <f t="shared" si="126"/>
        <v>9.8273589343863303</v>
      </c>
      <c r="AQ76" s="44">
        <f t="shared" si="127"/>
        <v>9.6624381795977268</v>
      </c>
      <c r="AR76" s="44">
        <f t="shared" si="128"/>
        <v>9.5121494033966449</v>
      </c>
      <c r="AS76" s="44">
        <f t="shared" si="129"/>
        <v>9.3751097726686901</v>
      </c>
      <c r="AT76" s="45">
        <f t="shared" si="130"/>
        <v>9.2496727231095246</v>
      </c>
    </row>
    <row r="77" spans="1:46" ht="23.25" customHeight="1" x14ac:dyDescent="0.3">
      <c r="A77" s="5">
        <f t="shared" si="133"/>
        <v>-0.30000000000000004</v>
      </c>
      <c r="B77" s="2">
        <f t="shared" si="131"/>
        <v>-7.6662567438693707E-2</v>
      </c>
      <c r="C77" s="10">
        <f t="shared" si="135"/>
        <v>0.15398099526743528</v>
      </c>
      <c r="D77" s="11">
        <f t="shared" si="135"/>
        <v>0.19910637119578678</v>
      </c>
      <c r="E77" s="11">
        <f t="shared" si="135"/>
        <v>0.26136041501856871</v>
      </c>
      <c r="F77" s="11">
        <f t="shared" si="135"/>
        <v>0.34739216779177484</v>
      </c>
      <c r="G77" s="11">
        <f t="shared" si="135"/>
        <v>0.46377706199995616</v>
      </c>
      <c r="H77" s="11">
        <f t="shared" si="135"/>
        <v>0.6082562275815625</v>
      </c>
      <c r="I77" s="11">
        <f t="shared" si="135"/>
        <v>0.73599999999999977</v>
      </c>
      <c r="J77" s="11">
        <f t="shared" si="135"/>
        <v>0.65472850109865421</v>
      </c>
      <c r="K77" s="11">
        <f t="shared" si="135"/>
        <v>-0.16411248409030574</v>
      </c>
      <c r="L77" s="11">
        <f t="shared" si="135"/>
        <v>-2.213594362117866</v>
      </c>
      <c r="M77" s="11">
        <f t="shared" si="136"/>
        <v>-3.7037037037037033</v>
      </c>
      <c r="N77" s="11">
        <f t="shared" si="136"/>
        <v>-2.2135943621178651</v>
      </c>
      <c r="O77" s="11">
        <f t="shared" si="136"/>
        <v>-0.16411248409030502</v>
      </c>
      <c r="P77" s="11">
        <f t="shared" si="136"/>
        <v>0.65472850109865544</v>
      </c>
      <c r="Q77" s="11">
        <f t="shared" si="136"/>
        <v>0.73599999999999932</v>
      </c>
      <c r="R77" s="11">
        <f t="shared" si="136"/>
        <v>0.60825622758156195</v>
      </c>
      <c r="S77" s="11">
        <f t="shared" si="136"/>
        <v>0.46377706199995639</v>
      </c>
      <c r="T77" s="11">
        <f t="shared" si="136"/>
        <v>0.3473921677917749</v>
      </c>
      <c r="U77" s="11">
        <f t="shared" si="136"/>
        <v>0.26136041501856883</v>
      </c>
      <c r="V77" s="11">
        <f t="shared" si="136"/>
        <v>0.19910637119578686</v>
      </c>
      <c r="W77" s="12">
        <f t="shared" si="136"/>
        <v>0.15398099526743531</v>
      </c>
      <c r="X77" s="5">
        <f t="shared" si="134"/>
        <v>0.30000000000000004</v>
      </c>
      <c r="Y77" s="39">
        <f t="shared" si="132"/>
        <v>4.9269894501356779</v>
      </c>
      <c r="Z77" s="43">
        <f t="shared" si="110"/>
        <v>9.1874671223961677</v>
      </c>
      <c r="AA77" s="44">
        <f t="shared" si="111"/>
        <v>9.2990851572192863</v>
      </c>
      <c r="AB77" s="44">
        <f t="shared" si="112"/>
        <v>9.41723981109139</v>
      </c>
      <c r="AC77" s="44">
        <f t="shared" si="113"/>
        <v>9.5408200227375701</v>
      </c>
      <c r="AD77" s="44">
        <f t="shared" si="114"/>
        <v>9.6663092650152223</v>
      </c>
      <c r="AE77" s="44">
        <f t="shared" si="115"/>
        <v>9.7840865641140979</v>
      </c>
      <c r="AF77" s="44">
        <f t="shared" si="116"/>
        <v>9.8668778143374993</v>
      </c>
      <c r="AG77" s="44">
        <f t="shared" si="117"/>
        <v>9.8160612466810591</v>
      </c>
      <c r="AH77" s="44">
        <f t="shared" si="118"/>
        <v>-9.2151416192329112</v>
      </c>
      <c r="AI77" s="44">
        <f t="shared" si="119"/>
        <v>-10.345098040014257</v>
      </c>
      <c r="AJ77" s="44">
        <f t="shared" si="120"/>
        <v>-10.568636235841012</v>
      </c>
      <c r="AK77" s="44">
        <f t="shared" si="121"/>
        <v>-10.345098040014257</v>
      </c>
      <c r="AL77" s="44">
        <f t="shared" si="122"/>
        <v>-9.2151416192329094</v>
      </c>
      <c r="AM77" s="44">
        <f t="shared" si="123"/>
        <v>9.8160612466810591</v>
      </c>
      <c r="AN77" s="44">
        <f t="shared" si="124"/>
        <v>9.8668778143374993</v>
      </c>
      <c r="AO77" s="44">
        <f t="shared" si="125"/>
        <v>9.7840865641140979</v>
      </c>
      <c r="AP77" s="44">
        <f t="shared" si="126"/>
        <v>9.6663092650152223</v>
      </c>
      <c r="AQ77" s="44">
        <f t="shared" si="127"/>
        <v>9.5408200227375701</v>
      </c>
      <c r="AR77" s="44">
        <f t="shared" si="128"/>
        <v>9.4172398110913917</v>
      </c>
      <c r="AS77" s="44">
        <f t="shared" si="129"/>
        <v>9.2990851572192863</v>
      </c>
      <c r="AT77" s="45">
        <f t="shared" si="130"/>
        <v>9.1874671223961677</v>
      </c>
    </row>
    <row r="78" spans="1:46" ht="23.25" customHeight="1" x14ac:dyDescent="0.3">
      <c r="A78" s="5">
        <f t="shared" si="133"/>
        <v>-0.4</v>
      </c>
      <c r="B78" s="2">
        <f t="shared" si="131"/>
        <v>-7.0398916799318492E-2</v>
      </c>
      <c r="C78" s="10">
        <f t="shared" si="135"/>
        <v>0.12696173537670014</v>
      </c>
      <c r="D78" s="11">
        <f t="shared" si="135"/>
        <v>0.15755185472367769</v>
      </c>
      <c r="E78" s="11">
        <f t="shared" si="135"/>
        <v>0.19565594803123154</v>
      </c>
      <c r="F78" s="11">
        <f t="shared" si="135"/>
        <v>0.24073013577077118</v>
      </c>
      <c r="G78" s="11">
        <f t="shared" si="135"/>
        <v>0.28719684715803279</v>
      </c>
      <c r="H78" s="11">
        <f t="shared" si="135"/>
        <v>0.31587792410544929</v>
      </c>
      <c r="I78" s="11">
        <f t="shared" si="135"/>
        <v>0.27621358640099475</v>
      </c>
      <c r="J78" s="11">
        <f t="shared" si="135"/>
        <v>6.3999999999999488E-2</v>
      </c>
      <c r="K78" s="11">
        <f t="shared" si="135"/>
        <v>-0.44721359549995782</v>
      </c>
      <c r="L78" s="11">
        <f t="shared" si="135"/>
        <v>-1.1749130624597441</v>
      </c>
      <c r="M78" s="11">
        <f t="shared" si="136"/>
        <v>-1.5624999999999998</v>
      </c>
      <c r="N78" s="11">
        <f t="shared" si="136"/>
        <v>-1.1749130624597446</v>
      </c>
      <c r="O78" s="11">
        <f t="shared" si="136"/>
        <v>-0.44721359549995743</v>
      </c>
      <c r="P78" s="11">
        <f t="shared" si="136"/>
        <v>6.4000000000000196E-2</v>
      </c>
      <c r="Q78" s="11">
        <f t="shared" si="136"/>
        <v>0.2762135864009953</v>
      </c>
      <c r="R78" s="11">
        <f t="shared" si="136"/>
        <v>0.3158779241054494</v>
      </c>
      <c r="S78" s="11">
        <f t="shared" si="136"/>
        <v>0.28719684715803279</v>
      </c>
      <c r="T78" s="11">
        <f t="shared" si="136"/>
        <v>0.24073013577077151</v>
      </c>
      <c r="U78" s="11">
        <f t="shared" si="136"/>
        <v>0.19565594803123162</v>
      </c>
      <c r="V78" s="11">
        <f t="shared" si="136"/>
        <v>0.15755185472367778</v>
      </c>
      <c r="W78" s="12">
        <f t="shared" si="136"/>
        <v>0.12696173537670022</v>
      </c>
      <c r="X78" s="5">
        <f t="shared" si="134"/>
        <v>0.4</v>
      </c>
      <c r="Y78" s="39">
        <f t="shared" si="132"/>
        <v>4.7011250568530993</v>
      </c>
      <c r="Z78" s="43">
        <f t="shared" si="110"/>
        <v>9.1036728499422406</v>
      </c>
      <c r="AA78" s="44">
        <f t="shared" si="111"/>
        <v>9.197423520118825</v>
      </c>
      <c r="AB78" s="44">
        <f t="shared" si="112"/>
        <v>9.2914930551903225</v>
      </c>
      <c r="AC78" s="44">
        <f t="shared" si="113"/>
        <v>9.3815304607765775</v>
      </c>
      <c r="AD78" s="44">
        <f t="shared" si="114"/>
        <v>9.4581796679192021</v>
      </c>
      <c r="AE78" s="44">
        <f t="shared" si="115"/>
        <v>9.4995192752429158</v>
      </c>
      <c r="AF78" s="44">
        <f t="shared" si="116"/>
        <v>9.4412450368561593</v>
      </c>
      <c r="AG78" s="44">
        <f t="shared" si="117"/>
        <v>8.806179973983884</v>
      </c>
      <c r="AH78" s="44">
        <f t="shared" si="118"/>
        <v>-9.6505149978319906</v>
      </c>
      <c r="AI78" s="44">
        <f t="shared" si="119"/>
        <v>-10.070005732232554</v>
      </c>
      <c r="AJ78" s="44">
        <f t="shared" si="120"/>
        <v>-10.193820026016112</v>
      </c>
      <c r="AK78" s="44">
        <f t="shared" si="121"/>
        <v>-10.070005732232554</v>
      </c>
      <c r="AL78" s="44">
        <f t="shared" si="122"/>
        <v>-9.6505149978319906</v>
      </c>
      <c r="AM78" s="44">
        <f t="shared" si="123"/>
        <v>8.8061799739838875</v>
      </c>
      <c r="AN78" s="44">
        <f t="shared" si="124"/>
        <v>9.4412450368561593</v>
      </c>
      <c r="AO78" s="44">
        <f t="shared" si="125"/>
        <v>9.4995192752429158</v>
      </c>
      <c r="AP78" s="44">
        <f t="shared" si="126"/>
        <v>9.4581796679192021</v>
      </c>
      <c r="AQ78" s="44">
        <f t="shared" si="127"/>
        <v>9.3815304607765775</v>
      </c>
      <c r="AR78" s="44">
        <f t="shared" si="128"/>
        <v>9.2914930551903225</v>
      </c>
      <c r="AS78" s="44">
        <f t="shared" si="129"/>
        <v>9.197423520118825</v>
      </c>
      <c r="AT78" s="45">
        <f t="shared" si="130"/>
        <v>9.1036728499422406</v>
      </c>
    </row>
    <row r="79" spans="1:46" ht="23.25" customHeight="1" x14ac:dyDescent="0.3">
      <c r="A79" s="5">
        <f t="shared" si="133"/>
        <v>-0.5</v>
      </c>
      <c r="B79" s="2">
        <f t="shared" si="131"/>
        <v>-6.3512908240179855E-2</v>
      </c>
      <c r="C79" s="10">
        <f t="shared" si="135"/>
        <v>0.10017584539199056</v>
      </c>
      <c r="D79" s="11">
        <f t="shared" si="135"/>
        <v>0.11842841148357526</v>
      </c>
      <c r="E79" s="11">
        <f t="shared" si="135"/>
        <v>0.13783585613010352</v>
      </c>
      <c r="F79" s="11">
        <f t="shared" si="135"/>
        <v>0.15496854690100084</v>
      </c>
      <c r="G79" s="11">
        <f t="shared" si="135"/>
        <v>0.16172355164864594</v>
      </c>
      <c r="H79" s="11">
        <f t="shared" si="135"/>
        <v>0.14142135623730936</v>
      </c>
      <c r="I79" s="11">
        <f t="shared" si="135"/>
        <v>6.5033690257004034E-2</v>
      </c>
      <c r="J79" s="11">
        <f t="shared" si="135"/>
        <v>-0.10384862422124259</v>
      </c>
      <c r="K79" s="11">
        <f t="shared" si="135"/>
        <v>-0.37536513067893962</v>
      </c>
      <c r="L79" s="11">
        <f t="shared" si="135"/>
        <v>-0.66725903967133637</v>
      </c>
      <c r="M79" s="11">
        <f t="shared" si="136"/>
        <v>-0.79999999999999982</v>
      </c>
      <c r="N79" s="11">
        <f t="shared" si="136"/>
        <v>-0.66725903967133626</v>
      </c>
      <c r="O79" s="11">
        <f t="shared" si="136"/>
        <v>-0.37536513067893951</v>
      </c>
      <c r="P79" s="11">
        <f t="shared" si="136"/>
        <v>-0.10384862422124244</v>
      </c>
      <c r="Q79" s="11">
        <f t="shared" si="136"/>
        <v>6.5033690257004381E-2</v>
      </c>
      <c r="R79" s="11">
        <f t="shared" si="136"/>
        <v>0.14142135623730964</v>
      </c>
      <c r="S79" s="11">
        <f t="shared" si="136"/>
        <v>0.16172355164864582</v>
      </c>
      <c r="T79" s="11">
        <f t="shared" si="136"/>
        <v>0.15496854690100084</v>
      </c>
      <c r="U79" s="11">
        <f t="shared" si="136"/>
        <v>0.13783585613010371</v>
      </c>
      <c r="V79" s="11">
        <f t="shared" si="136"/>
        <v>0.11842841148357536</v>
      </c>
      <c r="W79" s="12">
        <f t="shared" si="136"/>
        <v>0.10017584539199061</v>
      </c>
      <c r="X79" s="5">
        <f t="shared" si="134"/>
        <v>0.5</v>
      </c>
      <c r="Y79" s="39">
        <f t="shared" si="132"/>
        <v>2.8771006877977361</v>
      </c>
      <c r="Z79" s="43">
        <f t="shared" si="110"/>
        <v>9.0007630161661538</v>
      </c>
      <c r="AA79" s="44">
        <f t="shared" si="111"/>
        <v>9.073455903994482</v>
      </c>
      <c r="AB79" s="44">
        <f t="shared" si="112"/>
        <v>9.1393622080928907</v>
      </c>
      <c r="AC79" s="44">
        <f t="shared" si="113"/>
        <v>9.1902435607930144</v>
      </c>
      <c r="AD79" s="44">
        <f t="shared" si="114"/>
        <v>9.2087732704088001</v>
      </c>
      <c r="AE79" s="44">
        <f t="shared" si="115"/>
        <v>9.1505149978319906</v>
      </c>
      <c r="AF79" s="44">
        <f t="shared" si="116"/>
        <v>8.8131383982149156</v>
      </c>
      <c r="AG79" s="44">
        <f t="shared" si="117"/>
        <v>-9.0164007474086194</v>
      </c>
      <c r="AH79" s="44">
        <f t="shared" si="118"/>
        <v>-9.5744539266308841</v>
      </c>
      <c r="AI79" s="44">
        <f t="shared" si="119"/>
        <v>-9.8242944660905476</v>
      </c>
      <c r="AJ79" s="44">
        <f t="shared" si="120"/>
        <v>-9.9030899869919438</v>
      </c>
      <c r="AK79" s="44">
        <f t="shared" si="121"/>
        <v>-9.8242944660905476</v>
      </c>
      <c r="AL79" s="44">
        <f t="shared" si="122"/>
        <v>-9.5744539266308841</v>
      </c>
      <c r="AM79" s="44">
        <f t="shared" si="123"/>
        <v>-9.0164007474086194</v>
      </c>
      <c r="AN79" s="44">
        <f t="shared" si="124"/>
        <v>8.8131383982149192</v>
      </c>
      <c r="AO79" s="44">
        <f t="shared" si="125"/>
        <v>9.1505149978319906</v>
      </c>
      <c r="AP79" s="44">
        <f t="shared" si="126"/>
        <v>9.2087732704088001</v>
      </c>
      <c r="AQ79" s="44">
        <f t="shared" si="127"/>
        <v>9.1902435607930144</v>
      </c>
      <c r="AR79" s="44">
        <f t="shared" si="128"/>
        <v>9.1393622080928907</v>
      </c>
      <c r="AS79" s="44">
        <f t="shared" si="129"/>
        <v>9.073455903994482</v>
      </c>
      <c r="AT79" s="45">
        <f t="shared" si="130"/>
        <v>9.0007630161661538</v>
      </c>
    </row>
    <row r="80" spans="1:46" ht="23.25" customHeight="1" x14ac:dyDescent="0.3">
      <c r="A80" s="5">
        <f t="shared" si="133"/>
        <v>-0.6</v>
      </c>
      <c r="B80" s="2">
        <f t="shared" si="131"/>
        <v>-5.6502783582544423E-2</v>
      </c>
      <c r="C80" s="10">
        <f t="shared" si="135"/>
        <v>7.6032028447695327E-2</v>
      </c>
      <c r="D80" s="11">
        <f t="shared" si="135"/>
        <v>8.5095362120898632E-2</v>
      </c>
      <c r="E80" s="11">
        <f t="shared" si="135"/>
        <v>9.200000000000004E-2</v>
      </c>
      <c r="F80" s="11">
        <f t="shared" si="135"/>
        <v>9.3077428268212276E-2</v>
      </c>
      <c r="G80" s="11">
        <f t="shared" si="135"/>
        <v>8.1841062637331805E-2</v>
      </c>
      <c r="H80" s="11">
        <f t="shared" si="135"/>
        <v>4.8172972831511292E-2</v>
      </c>
      <c r="I80" s="11">
        <f t="shared" si="135"/>
        <v>-2.0514060511288224E-2</v>
      </c>
      <c r="J80" s="11">
        <f t="shared" si="135"/>
        <v>-0.13250773199998753</v>
      </c>
      <c r="K80" s="11">
        <f t="shared" si="135"/>
        <v>-0.27669929526473325</v>
      </c>
      <c r="L80" s="11">
        <f t="shared" si="135"/>
        <v>-0.40829551266487557</v>
      </c>
      <c r="M80" s="11">
        <f t="shared" si="136"/>
        <v>-0.46296296296296308</v>
      </c>
      <c r="N80" s="11">
        <f t="shared" si="136"/>
        <v>-0.40829551266487557</v>
      </c>
      <c r="O80" s="11">
        <f t="shared" si="136"/>
        <v>-0.27669929526473314</v>
      </c>
      <c r="P80" s="11">
        <f t="shared" si="136"/>
        <v>-0.13250773199998742</v>
      </c>
      <c r="Q80" s="11">
        <f t="shared" si="136"/>
        <v>-2.0514060511288047E-2</v>
      </c>
      <c r="R80" s="11">
        <f t="shared" si="136"/>
        <v>4.8172972831511479E-2</v>
      </c>
      <c r="S80" s="11">
        <f t="shared" si="136"/>
        <v>8.1841062637331985E-2</v>
      </c>
      <c r="T80" s="11">
        <f t="shared" si="136"/>
        <v>9.3077428268212345E-2</v>
      </c>
      <c r="U80" s="11">
        <f t="shared" si="136"/>
        <v>9.2000000000000068E-2</v>
      </c>
      <c r="V80" s="11">
        <f t="shared" si="136"/>
        <v>8.5095362120898604E-2</v>
      </c>
      <c r="W80" s="12">
        <f t="shared" si="136"/>
        <v>7.6032028447695271E-2</v>
      </c>
      <c r="X80" s="5">
        <f t="shared" si="134"/>
        <v>0.6</v>
      </c>
      <c r="Y80" s="39">
        <f t="shared" si="132"/>
        <v>1.1446914991471708</v>
      </c>
      <c r="Z80" s="43">
        <f t="shared" si="110"/>
        <v>8.8809965771221542</v>
      </c>
      <c r="AA80" s="44">
        <f t="shared" si="111"/>
        <v>8.9299058907521598</v>
      </c>
      <c r="AB80" s="44">
        <f t="shared" si="112"/>
        <v>8.9637878273455556</v>
      </c>
      <c r="AC80" s="44">
        <f t="shared" si="113"/>
        <v>8.9688443752125213</v>
      </c>
      <c r="AD80" s="44">
        <f t="shared" si="114"/>
        <v>8.9129712596891153</v>
      </c>
      <c r="AE80" s="44">
        <f t="shared" si="115"/>
        <v>8.6828034481513185</v>
      </c>
      <c r="AF80" s="44">
        <f t="shared" si="116"/>
        <v>-8.3120516322409674</v>
      </c>
      <c r="AG80" s="44">
        <f t="shared" si="117"/>
        <v>-9.1222412206649466</v>
      </c>
      <c r="AH80" s="44">
        <f t="shared" si="118"/>
        <v>-9.4420080530223132</v>
      </c>
      <c r="AI80" s="44">
        <f t="shared" si="119"/>
        <v>-9.6109746068747679</v>
      </c>
      <c r="AJ80" s="44">
        <f t="shared" si="120"/>
        <v>-9.6655462488490684</v>
      </c>
      <c r="AK80" s="44">
        <f t="shared" si="121"/>
        <v>-9.6109746068747679</v>
      </c>
      <c r="AL80" s="44">
        <f t="shared" si="122"/>
        <v>-9.4420080530223132</v>
      </c>
      <c r="AM80" s="44">
        <f t="shared" si="123"/>
        <v>-9.1222412206649466</v>
      </c>
      <c r="AN80" s="44">
        <f t="shared" si="124"/>
        <v>-8.3120516322409639</v>
      </c>
      <c r="AO80" s="44">
        <f t="shared" si="125"/>
        <v>8.6828034481513203</v>
      </c>
      <c r="AP80" s="44">
        <f t="shared" si="126"/>
        <v>8.9129712596891171</v>
      </c>
      <c r="AQ80" s="44">
        <f t="shared" si="127"/>
        <v>8.9688443752125213</v>
      </c>
      <c r="AR80" s="44">
        <f t="shared" si="128"/>
        <v>8.9637878273455556</v>
      </c>
      <c r="AS80" s="44">
        <f t="shared" si="129"/>
        <v>8.929905890752158</v>
      </c>
      <c r="AT80" s="45">
        <f t="shared" si="130"/>
        <v>8.8809965771221542</v>
      </c>
    </row>
    <row r="81" spans="1:46" ht="23.25" customHeight="1" x14ac:dyDescent="0.3">
      <c r="A81" s="5">
        <f t="shared" si="133"/>
        <v>-0.7</v>
      </c>
      <c r="B81" s="2">
        <f t="shared" si="131"/>
        <v>-4.9741910667197541E-2</v>
      </c>
      <c r="C81" s="10">
        <f t="shared" si="135"/>
        <v>5.5720021619915842E-2</v>
      </c>
      <c r="D81" s="11">
        <f t="shared" si="135"/>
        <v>5.8643524367866497E-2</v>
      </c>
      <c r="E81" s="11">
        <f t="shared" si="135"/>
        <v>5.820107181635531E-2</v>
      </c>
      <c r="F81" s="11">
        <f t="shared" si="135"/>
        <v>5.1538395130214791E-2</v>
      </c>
      <c r="G81" s="11">
        <f t="shared" si="135"/>
        <v>3.4528723389820749E-2</v>
      </c>
      <c r="H81" s="11">
        <f t="shared" si="135"/>
        <v>2.1228568068629339E-3</v>
      </c>
      <c r="I81" s="11">
        <f t="shared" si="135"/>
        <v>-4.9907467171989232E-2</v>
      </c>
      <c r="J81" s="11">
        <f t="shared" si="135"/>
        <v>-0.12100176630949472</v>
      </c>
      <c r="K81" s="11">
        <f t="shared" si="135"/>
        <v>-0.20049067717679786</v>
      </c>
      <c r="L81" s="11">
        <f t="shared" si="135"/>
        <v>-0.26587214972614187</v>
      </c>
      <c r="M81" s="11">
        <f t="shared" si="136"/>
        <v>-0.29154518950437325</v>
      </c>
      <c r="N81" s="11">
        <f t="shared" si="136"/>
        <v>-0.26587214972614193</v>
      </c>
      <c r="O81" s="11">
        <f t="shared" si="136"/>
        <v>-0.20049067717679792</v>
      </c>
      <c r="P81" s="11">
        <f t="shared" si="136"/>
        <v>-0.12100176630949462</v>
      </c>
      <c r="Q81" s="11">
        <f t="shared" si="136"/>
        <v>-4.990746717198917E-2</v>
      </c>
      <c r="R81" s="11">
        <f t="shared" si="136"/>
        <v>2.1228568068630388E-3</v>
      </c>
      <c r="S81" s="11">
        <f t="shared" si="136"/>
        <v>3.4528723389820708E-2</v>
      </c>
      <c r="T81" s="11">
        <f t="shared" si="136"/>
        <v>5.1538395130214888E-2</v>
      </c>
      <c r="U81" s="11">
        <f t="shared" si="136"/>
        <v>5.8201071816355393E-2</v>
      </c>
      <c r="V81" s="11">
        <f t="shared" si="136"/>
        <v>5.8643524367866434E-2</v>
      </c>
      <c r="W81" s="12">
        <f t="shared" si="136"/>
        <v>5.5720021619915842E-2</v>
      </c>
      <c r="X81" s="5">
        <f t="shared" si="134"/>
        <v>0.7</v>
      </c>
      <c r="Y81" s="39">
        <f t="shared" si="132"/>
        <v>0.91583973574021638</v>
      </c>
      <c r="Z81" s="43">
        <f t="shared" si="110"/>
        <v>8.7460112762624842</v>
      </c>
      <c r="AA81" s="44">
        <f t="shared" si="111"/>
        <v>8.7682200627163276</v>
      </c>
      <c r="AB81" s="44">
        <f t="shared" si="112"/>
        <v>8.7649309825818911</v>
      </c>
      <c r="AC81" s="44">
        <f t="shared" si="113"/>
        <v>8.7121308907972761</v>
      </c>
      <c r="AD81" s="44">
        <f t="shared" si="114"/>
        <v>8.5381805217318618</v>
      </c>
      <c r="AE81" s="44">
        <f t="shared" si="115"/>
        <v>7.3269207006725408</v>
      </c>
      <c r="AF81" s="44">
        <f t="shared" si="116"/>
        <v>-8.6981655297711349</v>
      </c>
      <c r="AG81" s="44">
        <f t="shared" si="117"/>
        <v>-9.08279170992693</v>
      </c>
      <c r="AH81" s="44">
        <f t="shared" si="118"/>
        <v>-9.302094182717763</v>
      </c>
      <c r="AI81" s="44">
        <f t="shared" si="119"/>
        <v>-9.4246728470956711</v>
      </c>
      <c r="AJ81" s="44">
        <f t="shared" si="120"/>
        <v>-9.4647058799572292</v>
      </c>
      <c r="AK81" s="44">
        <f t="shared" si="121"/>
        <v>-9.4246728470956711</v>
      </c>
      <c r="AL81" s="44">
        <f t="shared" si="122"/>
        <v>-9.302094182717763</v>
      </c>
      <c r="AM81" s="44">
        <f t="shared" si="123"/>
        <v>-9.08279170992693</v>
      </c>
      <c r="AN81" s="44">
        <f t="shared" si="124"/>
        <v>-8.6981655297711349</v>
      </c>
      <c r="AO81" s="44">
        <f t="shared" si="125"/>
        <v>7.3269207006725621</v>
      </c>
      <c r="AP81" s="44">
        <f t="shared" si="126"/>
        <v>8.5381805217318618</v>
      </c>
      <c r="AQ81" s="44">
        <f t="shared" si="127"/>
        <v>8.7121308907972761</v>
      </c>
      <c r="AR81" s="44">
        <f t="shared" si="128"/>
        <v>8.7649309825818928</v>
      </c>
      <c r="AS81" s="44">
        <f t="shared" si="129"/>
        <v>8.7682200627163276</v>
      </c>
      <c r="AT81" s="45">
        <f t="shared" si="130"/>
        <v>8.7460112762624842</v>
      </c>
    </row>
    <row r="82" spans="1:46" ht="23.25" customHeight="1" x14ac:dyDescent="0.3">
      <c r="A82" s="5">
        <f t="shared" si="133"/>
        <v>-0.79999999999999993</v>
      </c>
      <c r="B82" s="2">
        <f t="shared" si="131"/>
        <v>-4.3469916263897207E-2</v>
      </c>
      <c r="C82" s="10">
        <f t="shared" si="135"/>
        <v>3.948474051318121E-2</v>
      </c>
      <c r="D82" s="11">
        <f t="shared" si="135"/>
        <v>3.8708475746332995E-2</v>
      </c>
      <c r="E82" s="11">
        <f t="shared" si="135"/>
        <v>3.4526698300124357E-2</v>
      </c>
      <c r="F82" s="11">
        <f t="shared" si="135"/>
        <v>2.5048562553874457E-2</v>
      </c>
      <c r="G82" s="11">
        <f t="shared" si="135"/>
        <v>7.9999999999999412E-3</v>
      </c>
      <c r="H82" s="11">
        <f t="shared" si="135"/>
        <v>-1.8734970736130611E-2</v>
      </c>
      <c r="I82" s="11">
        <f t="shared" si="135"/>
        <v>-5.5901699437494762E-2</v>
      </c>
      <c r="J82" s="11">
        <f t="shared" si="135"/>
        <v>-0.10103007639373254</v>
      </c>
      <c r="K82" s="11">
        <f t="shared" si="135"/>
        <v>-0.1468641328074681</v>
      </c>
      <c r="L82" s="11">
        <f t="shared" si="135"/>
        <v>-0.18201546850960776</v>
      </c>
      <c r="M82" s="11">
        <f t="shared" si="136"/>
        <v>-0.19531250000000006</v>
      </c>
      <c r="N82" s="11">
        <f t="shared" si="136"/>
        <v>-0.18201546850960773</v>
      </c>
      <c r="O82" s="11">
        <f t="shared" si="136"/>
        <v>-0.14686413280746805</v>
      </c>
      <c r="P82" s="11">
        <f t="shared" si="136"/>
        <v>-0.10103007639373252</v>
      </c>
      <c r="Q82" s="11">
        <f t="shared" si="136"/>
        <v>-5.5901699437494713E-2</v>
      </c>
      <c r="R82" s="11">
        <f t="shared" si="136"/>
        <v>-1.8734970736130559E-2</v>
      </c>
      <c r="S82" s="11">
        <f t="shared" si="136"/>
        <v>8.0000000000000314E-3</v>
      </c>
      <c r="T82" s="11">
        <f t="shared" si="136"/>
        <v>2.5048562553874495E-2</v>
      </c>
      <c r="U82" s="11">
        <f t="shared" si="136"/>
        <v>3.4526698300124427E-2</v>
      </c>
      <c r="V82" s="11">
        <f t="shared" si="136"/>
        <v>3.8708475746333008E-2</v>
      </c>
      <c r="W82" s="12">
        <f t="shared" si="136"/>
        <v>3.9484740513181182E-2</v>
      </c>
      <c r="X82" s="5">
        <f t="shared" si="134"/>
        <v>0.79999999999999993</v>
      </c>
      <c r="Y82" s="39">
        <f t="shared" si="132"/>
        <v>-0.67358614956041418</v>
      </c>
      <c r="Z82" s="43">
        <f t="shared" si="110"/>
        <v>8.5964292882509739</v>
      </c>
      <c r="AA82" s="44">
        <f t="shared" si="111"/>
        <v>8.5878060701050565</v>
      </c>
      <c r="AB82" s="44">
        <f t="shared" si="112"/>
        <v>8.5381550498642156</v>
      </c>
      <c r="AC82" s="44">
        <f t="shared" si="113"/>
        <v>8.3987828083337064</v>
      </c>
      <c r="AD82" s="44">
        <f t="shared" si="114"/>
        <v>7.9030899869919411</v>
      </c>
      <c r="AE82" s="44">
        <f t="shared" si="115"/>
        <v>-8.272653019065956</v>
      </c>
      <c r="AF82" s="44">
        <f t="shared" si="116"/>
        <v>-8.7474250108400469</v>
      </c>
      <c r="AG82" s="44">
        <f t="shared" si="117"/>
        <v>-9.004450681380435</v>
      </c>
      <c r="AH82" s="44">
        <f t="shared" si="118"/>
        <v>-9.16691574524061</v>
      </c>
      <c r="AI82" s="44">
        <f t="shared" si="119"/>
        <v>-9.2601082978911151</v>
      </c>
      <c r="AJ82" s="44">
        <f t="shared" si="120"/>
        <v>-9.2907300390241687</v>
      </c>
      <c r="AK82" s="44">
        <f t="shared" si="121"/>
        <v>-9.2601082978911151</v>
      </c>
      <c r="AL82" s="44">
        <f t="shared" si="122"/>
        <v>-9.16691574524061</v>
      </c>
      <c r="AM82" s="44">
        <f t="shared" si="123"/>
        <v>-9.004450681380435</v>
      </c>
      <c r="AN82" s="44">
        <f t="shared" si="124"/>
        <v>-8.7474250108400469</v>
      </c>
      <c r="AO82" s="44">
        <f t="shared" si="125"/>
        <v>-8.272653019065956</v>
      </c>
      <c r="AP82" s="44">
        <f t="shared" si="126"/>
        <v>7.9030899869919455</v>
      </c>
      <c r="AQ82" s="44">
        <f t="shared" si="127"/>
        <v>8.3987828083337064</v>
      </c>
      <c r="AR82" s="44">
        <f t="shared" si="128"/>
        <v>8.5381550498642174</v>
      </c>
      <c r="AS82" s="44">
        <f t="shared" si="129"/>
        <v>8.5878060701050583</v>
      </c>
      <c r="AT82" s="45">
        <f t="shared" si="130"/>
        <v>8.5964292882509721</v>
      </c>
    </row>
    <row r="83" spans="1:46" ht="23.25" customHeight="1" x14ac:dyDescent="0.3">
      <c r="A83" s="5">
        <f t="shared" si="133"/>
        <v>-0.89999999999999991</v>
      </c>
      <c r="B83" s="2">
        <f t="shared" si="131"/>
        <v>-3.781205426184172E-2</v>
      </c>
      <c r="C83" s="10">
        <f t="shared" si="135"/>
        <v>2.6999176888194105E-2</v>
      </c>
      <c r="D83" s="11">
        <f t="shared" si="135"/>
        <v>2.4249203744394619E-2</v>
      </c>
      <c r="E83" s="11">
        <f t="shared" si="135"/>
        <v>1.8564268980384178E-2</v>
      </c>
      <c r="F83" s="11">
        <f t="shared" si="135"/>
        <v>8.8224771172896732E-3</v>
      </c>
      <c r="G83" s="11">
        <f t="shared" si="135"/>
        <v>-6.0782401514927285E-3</v>
      </c>
      <c r="H83" s="11">
        <f t="shared" si="135"/>
        <v>-2.6797669751757954E-2</v>
      </c>
      <c r="I83" s="11">
        <f t="shared" si="135"/>
        <v>-5.2876992338768573E-2</v>
      </c>
      <c r="J83" s="11">
        <f t="shared" si="135"/>
        <v>-8.1984976374735785E-2</v>
      </c>
      <c r="K83" s="11">
        <f t="shared" si="135"/>
        <v>-0.10959116554160489</v>
      </c>
      <c r="L83" s="11">
        <f t="shared" si="135"/>
        <v>-0.12974554669709817</v>
      </c>
      <c r="M83" s="11">
        <f t="shared" si="136"/>
        <v>-0.13717421124828538</v>
      </c>
      <c r="N83" s="11">
        <f t="shared" si="136"/>
        <v>-0.12974554669709815</v>
      </c>
      <c r="O83" s="11">
        <f t="shared" si="136"/>
        <v>-0.10959116554160486</v>
      </c>
      <c r="P83" s="11">
        <f t="shared" si="136"/>
        <v>-8.1984976374735771E-2</v>
      </c>
      <c r="Q83" s="11">
        <f t="shared" si="136"/>
        <v>-5.2876992338768553E-2</v>
      </c>
      <c r="R83" s="11">
        <f t="shared" si="136"/>
        <v>-2.6797669751757926E-2</v>
      </c>
      <c r="S83" s="11">
        <f t="shared" si="136"/>
        <v>-6.0782401514927545E-3</v>
      </c>
      <c r="T83" s="11">
        <f t="shared" si="136"/>
        <v>8.8224771172896437E-3</v>
      </c>
      <c r="U83" s="11">
        <f t="shared" si="136"/>
        <v>1.8564268980384182E-2</v>
      </c>
      <c r="V83" s="11">
        <f t="shared" si="136"/>
        <v>2.4249203744394664E-2</v>
      </c>
      <c r="W83" s="12">
        <f t="shared" si="136"/>
        <v>2.699917688819416E-2</v>
      </c>
      <c r="X83" s="5">
        <f t="shared" si="134"/>
        <v>0.89999999999999991</v>
      </c>
      <c r="Y83" s="39">
        <f t="shared" si="132"/>
        <v>-2.2419108331685931</v>
      </c>
      <c r="Z83" s="43">
        <f t="shared" si="110"/>
        <v>8.4313505242195692</v>
      </c>
      <c r="AA83" s="44">
        <f t="shared" si="111"/>
        <v>8.3846974825220713</v>
      </c>
      <c r="AB83" s="44">
        <f t="shared" si="112"/>
        <v>8.2686778523482793</v>
      </c>
      <c r="AC83" s="44">
        <f t="shared" si="113"/>
        <v>7.9455905406111835</v>
      </c>
      <c r="AD83" s="44">
        <f t="shared" si="114"/>
        <v>-7.7837778550739181</v>
      </c>
      <c r="AE83" s="44">
        <f t="shared" si="115"/>
        <v>-8.4280970306723475</v>
      </c>
      <c r="AF83" s="44">
        <f t="shared" si="116"/>
        <v>-8.7232667443629026</v>
      </c>
      <c r="AG83" s="44">
        <f t="shared" si="117"/>
        <v>-8.9137342758552691</v>
      </c>
      <c r="AH83" s="44">
        <f t="shared" si="118"/>
        <v>-9.0397755458347238</v>
      </c>
      <c r="AI83" s="44">
        <f t="shared" si="119"/>
        <v>-9.1130924603311492</v>
      </c>
      <c r="AJ83" s="44">
        <f t="shared" si="120"/>
        <v>-9.1372724716820262</v>
      </c>
      <c r="AK83" s="44">
        <f t="shared" si="121"/>
        <v>-9.1130924603311492</v>
      </c>
      <c r="AL83" s="44">
        <f t="shared" si="122"/>
        <v>-9.0397755458347238</v>
      </c>
      <c r="AM83" s="44">
        <f t="shared" si="123"/>
        <v>-8.9137342758552691</v>
      </c>
      <c r="AN83" s="44">
        <f t="shared" si="124"/>
        <v>-8.7232667443629008</v>
      </c>
      <c r="AO83" s="44">
        <f t="shared" si="125"/>
        <v>-8.4280970306723475</v>
      </c>
      <c r="AP83" s="44">
        <f t="shared" si="126"/>
        <v>-7.7837778550739198</v>
      </c>
      <c r="AQ83" s="44">
        <f t="shared" si="127"/>
        <v>7.9455905406111818</v>
      </c>
      <c r="AR83" s="44">
        <f t="shared" si="128"/>
        <v>8.2686778523482793</v>
      </c>
      <c r="AS83" s="44">
        <f t="shared" si="129"/>
        <v>8.384697482522073</v>
      </c>
      <c r="AT83" s="45">
        <f t="shared" si="130"/>
        <v>8.4313505242195692</v>
      </c>
    </row>
    <row r="84" spans="1:46" ht="23.25" customHeight="1" thickBot="1" x14ac:dyDescent="0.35">
      <c r="A84" s="5">
        <f t="shared" si="133"/>
        <v>-0.99999999999999989</v>
      </c>
      <c r="B84" s="2">
        <f t="shared" si="131"/>
        <v>-3.28089875105817E-2</v>
      </c>
      <c r="C84" s="13">
        <f t="shared" si="135"/>
        <v>1.7677669529663678E-2</v>
      </c>
      <c r="D84" s="14">
        <f t="shared" si="135"/>
        <v>1.4066798042588549E-2</v>
      </c>
      <c r="E84" s="14">
        <f t="shared" si="135"/>
        <v>8.1292112821255685E-3</v>
      </c>
      <c r="F84" s="14">
        <f t="shared" si="135"/>
        <v>-7.3801353138965541E-4</v>
      </c>
      <c r="G84" s="14">
        <f t="shared" si="135"/>
        <v>-1.2981078027655329E-2</v>
      </c>
      <c r="H84" s="14">
        <f t="shared" si="135"/>
        <v>-2.8621670111997316E-2</v>
      </c>
      <c r="I84" s="14">
        <f t="shared" si="135"/>
        <v>-4.692064133486748E-2</v>
      </c>
      <c r="J84" s="14">
        <f t="shared" si="135"/>
        <v>-6.6107024146228807E-2</v>
      </c>
      <c r="K84" s="14">
        <f t="shared" si="135"/>
        <v>-8.3407379958917074E-2</v>
      </c>
      <c r="L84" s="14">
        <f t="shared" si="135"/>
        <v>-9.5592240604429918E-2</v>
      </c>
      <c r="M84" s="14">
        <f t="shared" si="136"/>
        <v>-0.10000000000000005</v>
      </c>
      <c r="N84" s="14">
        <f t="shared" si="136"/>
        <v>-9.5592240604429918E-2</v>
      </c>
      <c r="O84" s="14">
        <f t="shared" si="136"/>
        <v>-8.3407379958917061E-2</v>
      </c>
      <c r="P84" s="14">
        <f t="shared" si="136"/>
        <v>-6.6107024146228793E-2</v>
      </c>
      <c r="Q84" s="14">
        <f t="shared" si="136"/>
        <v>-4.6920641334867466E-2</v>
      </c>
      <c r="R84" s="14">
        <f t="shared" si="136"/>
        <v>-2.8621670111997295E-2</v>
      </c>
      <c r="S84" s="14">
        <f t="shared" si="136"/>
        <v>-1.2981078027655309E-2</v>
      </c>
      <c r="T84" s="14">
        <f t="shared" si="136"/>
        <v>-7.3801353138961258E-4</v>
      </c>
      <c r="U84" s="14">
        <f t="shared" si="136"/>
        <v>8.1292112821255477E-3</v>
      </c>
      <c r="V84" s="14">
        <f t="shared" si="136"/>
        <v>1.4066798042588556E-2</v>
      </c>
      <c r="W84" s="15">
        <f t="shared" si="136"/>
        <v>1.7677669529663709E-2</v>
      </c>
      <c r="X84" s="5">
        <f t="shared" si="134"/>
        <v>0.99999999999999989</v>
      </c>
      <c r="Y84" s="39">
        <f t="shared" si="132"/>
        <v>-3.7167276238079179</v>
      </c>
      <c r="Z84" s="46">
        <f t="shared" si="110"/>
        <v>8.2474250108400469</v>
      </c>
      <c r="AA84" s="47">
        <f t="shared" si="111"/>
        <v>8.1481952523252925</v>
      </c>
      <c r="AB84" s="47">
        <f t="shared" si="112"/>
        <v>7.9100484112229763</v>
      </c>
      <c r="AC84" s="47">
        <f t="shared" si="113"/>
        <v>-6.8680643246333206</v>
      </c>
      <c r="AD84" s="47">
        <f t="shared" si="114"/>
        <v>-8.1133107604166774</v>
      </c>
      <c r="AE84" s="47">
        <f t="shared" si="115"/>
        <v>-8.4566949718158781</v>
      </c>
      <c r="AF84" s="47">
        <f t="shared" si="116"/>
        <v>-8.6713639396389404</v>
      </c>
      <c r="AG84" s="47">
        <f t="shared" si="117"/>
        <v>-8.8202476075321581</v>
      </c>
      <c r="AH84" s="47">
        <f t="shared" si="118"/>
        <v>-8.9212044790986056</v>
      </c>
      <c r="AI84" s="47">
        <f t="shared" si="119"/>
        <v>-8.9804226412358883</v>
      </c>
      <c r="AJ84" s="47">
        <f t="shared" si="120"/>
        <v>-9</v>
      </c>
      <c r="AK84" s="47">
        <f t="shared" si="121"/>
        <v>-8.9804226412358883</v>
      </c>
      <c r="AL84" s="47">
        <f t="shared" si="122"/>
        <v>-8.9212044790986038</v>
      </c>
      <c r="AM84" s="47">
        <f t="shared" si="123"/>
        <v>-8.8202476075321581</v>
      </c>
      <c r="AN84" s="47">
        <f t="shared" si="124"/>
        <v>-8.6713639396389404</v>
      </c>
      <c r="AO84" s="47">
        <f t="shared" si="125"/>
        <v>-8.4566949718158781</v>
      </c>
      <c r="AP84" s="47">
        <f t="shared" si="126"/>
        <v>-8.1133107604166756</v>
      </c>
      <c r="AQ84" s="47">
        <f t="shared" si="127"/>
        <v>-6.8680643246332957</v>
      </c>
      <c r="AR84" s="47">
        <f t="shared" si="128"/>
        <v>7.9100484112229745</v>
      </c>
      <c r="AS84" s="47">
        <f t="shared" si="129"/>
        <v>8.1481952523252925</v>
      </c>
      <c r="AT84" s="48">
        <f t="shared" si="130"/>
        <v>8.2474250108400469</v>
      </c>
    </row>
    <row r="85" spans="1:46" ht="23.25" customHeight="1" x14ac:dyDescent="0.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</row>
    <row r="86" spans="1:46" ht="23.25" customHeight="1" x14ac:dyDescent="0.35">
      <c r="A86" s="111">
        <f>$AH$3</f>
        <v>0</v>
      </c>
      <c r="B86" s="111"/>
      <c r="C86" s="111"/>
      <c r="D86" s="111"/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  <c r="AD86" s="111"/>
      <c r="AE86" s="111"/>
      <c r="AF86" s="111"/>
      <c r="AG86" s="111"/>
      <c r="AH86" s="111"/>
      <c r="AI86" s="111"/>
      <c r="AJ86" s="111"/>
      <c r="AK86" s="111"/>
      <c r="AL86" s="111"/>
      <c r="AM86" s="111"/>
      <c r="AN86" s="111"/>
      <c r="AO86" s="111"/>
      <c r="AP86" s="111"/>
      <c r="AQ86" s="111"/>
      <c r="AR86" s="111"/>
      <c r="AS86" s="111"/>
      <c r="AT86" s="111"/>
    </row>
    <row r="87" spans="1:46" ht="23.25" customHeight="1" x14ac:dyDescent="0.3">
      <c r="A87" s="17" t="s">
        <v>4</v>
      </c>
      <c r="B87" s="91" t="s">
        <v>6</v>
      </c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  <c r="W87" s="91"/>
      <c r="X87" s="3" t="s">
        <v>4</v>
      </c>
      <c r="Y87" s="91" t="s">
        <v>9</v>
      </c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  <c r="AK87" s="91"/>
      <c r="AL87" s="91"/>
      <c r="AM87" s="91"/>
      <c r="AN87" s="91"/>
      <c r="AO87" s="91"/>
      <c r="AP87" s="91"/>
      <c r="AQ87" s="91"/>
      <c r="AR87" s="91"/>
      <c r="AS87" s="91"/>
      <c r="AT87" s="91"/>
    </row>
    <row r="88" spans="1:46" ht="23.25" customHeight="1" x14ac:dyDescent="0.3">
      <c r="A88" s="18">
        <f>AVERAGE(C90:W110)</f>
        <v>-8.397638645069543E-17</v>
      </c>
      <c r="B88" s="5" t="s">
        <v>0</v>
      </c>
      <c r="C88" s="5">
        <v>-1</v>
      </c>
      <c r="D88" s="5">
        <f>C88+0.1</f>
        <v>-0.9</v>
      </c>
      <c r="E88" s="5">
        <f t="shared" ref="E88:W88" si="137">D88+0.1</f>
        <v>-0.8</v>
      </c>
      <c r="F88" s="5">
        <f t="shared" si="137"/>
        <v>-0.70000000000000007</v>
      </c>
      <c r="G88" s="5">
        <f t="shared" si="137"/>
        <v>-0.60000000000000009</v>
      </c>
      <c r="H88" s="5">
        <f t="shared" si="137"/>
        <v>-0.50000000000000011</v>
      </c>
      <c r="I88" s="5">
        <f t="shared" si="137"/>
        <v>-0.40000000000000013</v>
      </c>
      <c r="J88" s="5">
        <f t="shared" si="137"/>
        <v>-0.30000000000000016</v>
      </c>
      <c r="K88" s="5">
        <f t="shared" si="137"/>
        <v>-0.20000000000000015</v>
      </c>
      <c r="L88" s="5">
        <f t="shared" si="137"/>
        <v>-0.10000000000000014</v>
      </c>
      <c r="M88" s="5">
        <v>0</v>
      </c>
      <c r="N88" s="5">
        <f t="shared" si="137"/>
        <v>0.1</v>
      </c>
      <c r="O88" s="5">
        <f t="shared" si="137"/>
        <v>0.2</v>
      </c>
      <c r="P88" s="5">
        <f t="shared" si="137"/>
        <v>0.30000000000000004</v>
      </c>
      <c r="Q88" s="5">
        <f t="shared" si="137"/>
        <v>0.4</v>
      </c>
      <c r="R88" s="5">
        <f t="shared" si="137"/>
        <v>0.5</v>
      </c>
      <c r="S88" s="5">
        <f t="shared" si="137"/>
        <v>0.6</v>
      </c>
      <c r="T88" s="5">
        <f t="shared" si="137"/>
        <v>0.7</v>
      </c>
      <c r="U88" s="5">
        <f t="shared" si="137"/>
        <v>0.79999999999999993</v>
      </c>
      <c r="V88" s="5">
        <f t="shared" si="137"/>
        <v>0.89999999999999991</v>
      </c>
      <c r="W88" s="5">
        <f t="shared" si="137"/>
        <v>0.99999999999999989</v>
      </c>
      <c r="X88" s="4">
        <f>IFERROR(AVERAGE(Z90:AT110),"")</f>
        <v>1.3322676295501878E-16</v>
      </c>
      <c r="Y88" s="5" t="s">
        <v>0</v>
      </c>
      <c r="Z88" s="5">
        <v>-1</v>
      </c>
      <c r="AA88" s="5">
        <f>Z88+0.1</f>
        <v>-0.9</v>
      </c>
      <c r="AB88" s="5">
        <f t="shared" ref="AB88:AS88" si="138">AA88+0.1</f>
        <v>-0.8</v>
      </c>
      <c r="AC88" s="5">
        <f t="shared" si="138"/>
        <v>-0.70000000000000007</v>
      </c>
      <c r="AD88" s="5">
        <f t="shared" si="138"/>
        <v>-0.60000000000000009</v>
      </c>
      <c r="AE88" s="5">
        <f t="shared" si="138"/>
        <v>-0.50000000000000011</v>
      </c>
      <c r="AF88" s="5">
        <f t="shared" si="138"/>
        <v>-0.40000000000000013</v>
      </c>
      <c r="AG88" s="5">
        <f t="shared" si="138"/>
        <v>-0.30000000000000016</v>
      </c>
      <c r="AH88" s="5">
        <f t="shared" si="138"/>
        <v>-0.20000000000000015</v>
      </c>
      <c r="AI88" s="5">
        <f t="shared" si="138"/>
        <v>-0.10000000000000014</v>
      </c>
      <c r="AJ88" s="5">
        <v>0</v>
      </c>
      <c r="AK88" s="5">
        <f t="shared" si="138"/>
        <v>0.1</v>
      </c>
      <c r="AL88" s="5">
        <f t="shared" si="138"/>
        <v>0.2</v>
      </c>
      <c r="AM88" s="5">
        <f t="shared" si="138"/>
        <v>0.30000000000000004</v>
      </c>
      <c r="AN88" s="5">
        <f t="shared" si="138"/>
        <v>0.4</v>
      </c>
      <c r="AO88" s="5">
        <f>AN88+0.1</f>
        <v>0.5</v>
      </c>
      <c r="AP88" s="5">
        <f>AO88+0.1</f>
        <v>0.6</v>
      </c>
      <c r="AQ88" s="5">
        <f t="shared" si="138"/>
        <v>0.7</v>
      </c>
      <c r="AR88" s="5">
        <f>AQ88+0.1</f>
        <v>0.79999999999999993</v>
      </c>
      <c r="AS88" s="5">
        <f t="shared" si="138"/>
        <v>0.89999999999999991</v>
      </c>
      <c r="AT88" s="5">
        <f>AS88+0.1</f>
        <v>0.99999999999999989</v>
      </c>
    </row>
    <row r="89" spans="1:46" ht="23.25" customHeight="1" thickBot="1" x14ac:dyDescent="0.35">
      <c r="A89" s="5" t="s">
        <v>1</v>
      </c>
      <c r="B89" s="5" t="s">
        <v>12</v>
      </c>
      <c r="C89" s="2">
        <f t="shared" ref="C89:W89" si="139">IFERROR(AVERAGE(C90:C110),"")</f>
        <v>-2.9738116731030977E-18</v>
      </c>
      <c r="D89" s="2">
        <f t="shared" si="139"/>
        <v>7.5997409423745842E-18</v>
      </c>
      <c r="E89" s="2">
        <f t="shared" si="139"/>
        <v>-1.1895246692412391E-17</v>
      </c>
      <c r="F89" s="2">
        <f t="shared" si="139"/>
        <v>1.5860328923216521E-17</v>
      </c>
      <c r="G89" s="2">
        <f t="shared" si="139"/>
        <v>0</v>
      </c>
      <c r="H89" s="2">
        <f t="shared" si="139"/>
        <v>1.7842870038618589E-17</v>
      </c>
      <c r="I89" s="2">
        <f t="shared" si="139"/>
        <v>1.3613448992427516E-16</v>
      </c>
      <c r="J89" s="2">
        <f t="shared" si="139"/>
        <v>2.312964634635743E-16</v>
      </c>
      <c r="K89" s="2">
        <f t="shared" si="139"/>
        <v>2.0816681711721685E-16</v>
      </c>
      <c r="L89" s="2">
        <f t="shared" si="139"/>
        <v>4.018610840919986E-15</v>
      </c>
      <c r="M89" s="2">
        <f t="shared" si="139"/>
        <v>-4.3995943649582016E-30</v>
      </c>
      <c r="N89" s="2">
        <f t="shared" si="139"/>
        <v>-6.4797704239320337E-15</v>
      </c>
      <c r="O89" s="2">
        <f t="shared" si="139"/>
        <v>-4.7151436194645783E-16</v>
      </c>
      <c r="P89" s="2">
        <f t="shared" si="139"/>
        <v>-6.6084703846735505E-18</v>
      </c>
      <c r="Q89" s="2">
        <f t="shared" si="139"/>
        <v>7.9962491654549965E-17</v>
      </c>
      <c r="R89" s="2">
        <f t="shared" si="139"/>
        <v>0</v>
      </c>
      <c r="S89" s="2">
        <f t="shared" si="139"/>
        <v>2.8416422654096266E-17</v>
      </c>
      <c r="T89" s="2">
        <f t="shared" si="139"/>
        <v>0</v>
      </c>
      <c r="U89" s="2">
        <f t="shared" si="139"/>
        <v>0</v>
      </c>
      <c r="V89" s="2">
        <f t="shared" si="139"/>
        <v>5.6171998269725183E-18</v>
      </c>
      <c r="W89" s="2">
        <f t="shared" si="139"/>
        <v>0</v>
      </c>
      <c r="X89" s="5" t="s">
        <v>1</v>
      </c>
      <c r="Y89" s="5" t="s">
        <v>12</v>
      </c>
      <c r="Z89" s="39">
        <f t="shared" ref="Z89:AT89" si="140">IFERROR(AVERAGE(Z90:Z110),"")</f>
        <v>0</v>
      </c>
      <c r="AA89" s="39">
        <f t="shared" si="140"/>
        <v>0</v>
      </c>
      <c r="AB89" s="39">
        <f t="shared" si="140"/>
        <v>0</v>
      </c>
      <c r="AC89" s="39">
        <f t="shared" si="140"/>
        <v>0</v>
      </c>
      <c r="AD89" s="39">
        <f t="shared" si="140"/>
        <v>0</v>
      </c>
      <c r="AE89" s="39">
        <f t="shared" si="140"/>
        <v>0</v>
      </c>
      <c r="AF89" s="39">
        <f t="shared" si="140"/>
        <v>0</v>
      </c>
      <c r="AG89" s="39">
        <f t="shared" si="140"/>
        <v>0</v>
      </c>
      <c r="AH89" s="39">
        <f t="shared" si="140"/>
        <v>0</v>
      </c>
      <c r="AI89" s="39">
        <f t="shared" si="140"/>
        <v>0</v>
      </c>
      <c r="AJ89" s="39" t="str">
        <f t="shared" si="140"/>
        <v/>
      </c>
      <c r="AK89" s="39">
        <f t="shared" si="140"/>
        <v>0</v>
      </c>
      <c r="AL89" s="39">
        <f t="shared" si="140"/>
        <v>0</v>
      </c>
      <c r="AM89" s="39">
        <f t="shared" si="140"/>
        <v>0</v>
      </c>
      <c r="AN89" s="39">
        <f t="shared" si="140"/>
        <v>0</v>
      </c>
      <c r="AO89" s="39">
        <f t="shared" si="140"/>
        <v>0</v>
      </c>
      <c r="AP89" s="39">
        <f t="shared" si="140"/>
        <v>0</v>
      </c>
      <c r="AQ89" s="39">
        <f t="shared" si="140"/>
        <v>0</v>
      </c>
      <c r="AR89" s="39">
        <f t="shared" si="140"/>
        <v>0</v>
      </c>
      <c r="AS89" s="39">
        <f t="shared" si="140"/>
        <v>0</v>
      </c>
      <c r="AT89" s="39">
        <f t="shared" si="140"/>
        <v>0</v>
      </c>
    </row>
    <row r="90" spans="1:46" ht="23.25" customHeight="1" x14ac:dyDescent="0.3">
      <c r="A90" s="5">
        <v>1</v>
      </c>
      <c r="B90" s="2">
        <f>IFERROR(AVERAGE(C90:W90),"")</f>
        <v>0</v>
      </c>
      <c r="C90" s="7">
        <f t="shared" ref="C90:L99" si="141">IFERROR(IF(AND(C$88=-$L$1,$A90=0),"",10000*($D$2*$L$2/(4*PI()))*(SIN($Z$3)*(3*COS(ATAN2($L$1+C$88,$A90)-$Z$3)^2-1)+3*COS(ATAN2($L$1+C$88,$A90)-$Z$3)*SIN(ATAN2($L$1+C$88,$A90)-$Z$3)*COS($Z$3))/(($L$1+C$88)^2+($A90)^2)^(3/2)),"")</f>
        <v>-5.3033008588991078E-2</v>
      </c>
      <c r="D90" s="8">
        <f t="shared" si="141"/>
        <v>-6.1258636637079131E-2</v>
      </c>
      <c r="E90" s="8">
        <f t="shared" si="141"/>
        <v>-6.967895384679032E-2</v>
      </c>
      <c r="F90" s="8">
        <f t="shared" si="141"/>
        <v>-7.7491420795909385E-2</v>
      </c>
      <c r="G90" s="8">
        <f t="shared" si="141"/>
        <v>-8.3449787320641178E-2</v>
      </c>
      <c r="H90" s="8">
        <f t="shared" si="141"/>
        <v>-8.586501033599192E-2</v>
      </c>
      <c r="I90" s="8">
        <f t="shared" si="141"/>
        <v>-8.2801131767413105E-2</v>
      </c>
      <c r="J90" s="8">
        <f t="shared" si="141"/>
        <v>-7.2556489916592581E-2</v>
      </c>
      <c r="K90" s="8">
        <f t="shared" si="141"/>
        <v>-5.4396117364511117E-2</v>
      </c>
      <c r="L90" s="8">
        <f t="shared" si="141"/>
        <v>-2.9262930797274454E-2</v>
      </c>
      <c r="M90" s="8">
        <f t="shared" ref="M90:W99" si="142">IFERROR(IF(AND(M$88=-$L$1,$A90=0),"",10000*($D$2*$L$2/(4*PI()))*(SIN($Z$3)*(3*COS(ATAN2($L$1+M$88,$A90)-$Z$3)^2-1)+3*COS(ATAN2($L$1+M$88,$A90)-$Z$3)*SIN(ATAN2($L$1+M$88,$A90)-$Z$3)*COS($Z$3))/(($L$1+M$88)^2+($A90)^2)^(3/2)),"")</f>
        <v>1.83772268236293E-17</v>
      </c>
      <c r="N90" s="8">
        <f t="shared" si="142"/>
        <v>2.9262930797274427E-2</v>
      </c>
      <c r="O90" s="8">
        <f t="shared" si="142"/>
        <v>5.4396117364511096E-2</v>
      </c>
      <c r="P90" s="8">
        <f t="shared" si="142"/>
        <v>7.2556489916592568E-2</v>
      </c>
      <c r="Q90" s="8">
        <f t="shared" si="142"/>
        <v>8.2801131767413119E-2</v>
      </c>
      <c r="R90" s="8">
        <f t="shared" si="142"/>
        <v>8.5865010335991934E-2</v>
      </c>
      <c r="S90" s="8">
        <f t="shared" si="142"/>
        <v>8.3449787320641206E-2</v>
      </c>
      <c r="T90" s="8">
        <f t="shared" si="142"/>
        <v>7.7491420795909427E-2</v>
      </c>
      <c r="U90" s="8">
        <f t="shared" si="142"/>
        <v>6.9678953846790334E-2</v>
      </c>
      <c r="V90" s="8">
        <f t="shared" si="142"/>
        <v>6.1258636637079138E-2</v>
      </c>
      <c r="W90" s="9">
        <f t="shared" si="142"/>
        <v>5.3033008588991085E-2</v>
      </c>
      <c r="X90" s="5">
        <v>1</v>
      </c>
      <c r="Y90" s="39">
        <f>IFERROR(AVERAGE(Z90:AT90),"")</f>
        <v>0</v>
      </c>
      <c r="Z90" s="40">
        <f t="shared" ref="Z90:Z110" si="143">IFERROR(IF(C90="","",IF(AND(LOG(ABS(C90))&gt;-10,LOG(ABS(C90))&lt;10),(LOG(ABS(C90))+10)*C90/ABS(C90),"")),"")</f>
        <v>-8.7245462655597095</v>
      </c>
      <c r="AA90" s="41">
        <f t="shared" ref="AA90:AA110" si="144">IFERROR(IF(D90="","",IF(AND(LOG(ABS(D90))&gt;-10,LOG(ABS(D90))&lt;10),(LOG(ABS(D90))+10)*D90/ABS(D90),"")),"")</f>
        <v>-8.787167326986026</v>
      </c>
      <c r="AB90" s="41">
        <f t="shared" ref="AB90:AB110" si="145">IFERROR(IF(E90="","",IF(AND(LOG(ABS(E90))&gt;-10,LOG(ABS(E90))&lt;10),(LOG(ABS(E90))+10)*E90/ABS(E90),"")),"")</f>
        <v>-8.8431016215923606</v>
      </c>
      <c r="AC90" s="41">
        <f t="shared" ref="AC90:AC110" si="146">IFERROR(IF(F90="","",IF(AND(LOG(ABS(F90))&gt;-10,LOG(ABS(F90))&lt;10),(LOG(ABS(F90))+10)*F90/ABS(F90),"")),"")</f>
        <v>-8.8892536237032331</v>
      </c>
      <c r="AD90" s="41">
        <f t="shared" ref="AD90:AD110" si="147">IFERROR(IF(G90="","",IF(AND(LOG(ABS(G90))&gt;-10,LOG(ABS(G90))&lt;10),(LOG(ABS(G90))+10)*G90/ABS(G90),"")),"")</f>
        <v>-8.9214252341777627</v>
      </c>
      <c r="AE90" s="41">
        <f t="shared" ref="AE90:AE110" si="148">IFERROR(IF(H90="","",IF(AND(LOG(ABS(H90))&gt;-10,LOG(ABS(H90))&lt;10),(LOG(ABS(H90))+10)*H90/ABS(H90),"")),"")</f>
        <v>-8.9338162265355407</v>
      </c>
      <c r="AF90" s="41">
        <f t="shared" ref="AF90:AF110" si="149">IFERROR(IF(I90="","",IF(AND(LOG(ABS(I90))&gt;-10,LOG(ABS(I90))&lt;10),(LOG(ABS(I90))+10)*I90/ABS(I90),"")),"")</f>
        <v>-8.9180362729803289</v>
      </c>
      <c r="AG90" s="41">
        <f t="shared" ref="AG90:AG110" si="150">IFERROR(IF(J90="","",IF(AND(LOG(ABS(J90))&gt;-10,LOG(ABS(J90))&lt;10),(LOG(ABS(J90))+10)*J90/ABS(J90),"")),"")</f>
        <v>-8.8606762645877666</v>
      </c>
      <c r="AH90" s="41">
        <f t="shared" ref="AH90:AH110" si="151">IFERROR(IF(K90="","",IF(AND(LOG(ABS(K90))&gt;-10,LOG(ABS(K90))&lt;10),(LOG(ABS(K90))+10)*K90/ABS(K90),"")),"")</f>
        <v>-8.7355679021366921</v>
      </c>
      <c r="AI90" s="41">
        <f t="shared" ref="AI90:AI110" si="152">IFERROR(IF(L90="","",IF(AND(LOG(ABS(L90))&gt;-10,LOG(ABS(L90))&lt;10),(LOG(ABS(L90))+10)*L90/ABS(L90),"")),"")</f>
        <v>-8.4663178202630558</v>
      </c>
      <c r="AJ90" s="41" t="str">
        <f t="shared" ref="AJ90:AJ110" si="153">IFERROR(IF(M90="","",IF(AND(LOG(ABS(M90))&gt;-10,LOG(ABS(M90))&lt;10),(LOG(ABS(M90))+10)*M90/ABS(M90),"")),"")</f>
        <v/>
      </c>
      <c r="AK90" s="41">
        <f t="shared" ref="AK90:AK110" si="154">IFERROR(IF(N90="","",IF(AND(LOG(ABS(N90))&gt;-10,LOG(ABS(N90))&lt;10),(LOG(ABS(N90))+10)*N90/ABS(N90),"")),"")</f>
        <v>8.4663178202630558</v>
      </c>
      <c r="AL90" s="41">
        <f t="shared" ref="AL90:AL110" si="155">IFERROR(IF(O90="","",IF(AND(LOG(ABS(O90))&gt;-10,LOG(ABS(O90))&lt;10),(LOG(ABS(O90))+10)*O90/ABS(O90),"")),"")</f>
        <v>8.7355679021366921</v>
      </c>
      <c r="AM90" s="41">
        <f t="shared" ref="AM90:AM110" si="156">IFERROR(IF(P90="","",IF(AND(LOG(ABS(P90))&gt;-10,LOG(ABS(P90))&lt;10),(LOG(ABS(P90))+10)*P90/ABS(P90),"")),"")</f>
        <v>8.8606762645877666</v>
      </c>
      <c r="AN90" s="41">
        <f t="shared" ref="AN90:AN110" si="157">IFERROR(IF(Q90="","",IF(AND(LOG(ABS(Q90))&gt;-10,LOG(ABS(Q90))&lt;10),(LOG(ABS(Q90))+10)*Q90/ABS(Q90),"")),"")</f>
        <v>8.9180362729803289</v>
      </c>
      <c r="AO90" s="41">
        <f t="shared" ref="AO90:AO110" si="158">IFERROR(IF(R90="","",IF(AND(LOG(ABS(R90))&gt;-10,LOG(ABS(R90))&lt;10),(LOG(ABS(R90))+10)*R90/ABS(R90),"")),"")</f>
        <v>8.9338162265355407</v>
      </c>
      <c r="AP90" s="41">
        <f t="shared" ref="AP90:AP110" si="159">IFERROR(IF(S90="","",IF(AND(LOG(ABS(S90))&gt;-10,LOG(ABS(S90))&lt;10),(LOG(ABS(S90))+10)*S90/ABS(S90),"")),"")</f>
        <v>8.9214252341777627</v>
      </c>
      <c r="AQ90" s="41">
        <f t="shared" ref="AQ90:AQ110" si="160">IFERROR(IF(T90="","",IF(AND(LOG(ABS(T90))&gt;-10,LOG(ABS(T90))&lt;10),(LOG(ABS(T90))+10)*T90/ABS(T90),"")),"")</f>
        <v>8.8892536237032349</v>
      </c>
      <c r="AR90" s="41">
        <f t="shared" ref="AR90:AR110" si="161">IFERROR(IF(U90="","",IF(AND(LOG(ABS(U90))&gt;-10,LOG(ABS(U90))&lt;10),(LOG(ABS(U90))+10)*U90/ABS(U90),"")),"")</f>
        <v>8.8431016215923606</v>
      </c>
      <c r="AS90" s="41">
        <f t="shared" ref="AS90:AS110" si="162">IFERROR(IF(V90="","",IF(AND(LOG(ABS(V90))&gt;-10,LOG(ABS(V90))&lt;10),(LOG(ABS(V90))+10)*V90/ABS(V90),"")),"")</f>
        <v>8.787167326986026</v>
      </c>
      <c r="AT90" s="42">
        <f t="shared" ref="AT90:AT110" si="163">IFERROR(IF(W90="","",IF(AND(LOG(ABS(W90))&gt;-10,LOG(ABS(W90))&lt;10),(LOG(ABS(W90))+10)*W90/ABS(W90),"")),"")</f>
        <v>8.7245462655597095</v>
      </c>
    </row>
    <row r="91" spans="1:46" ht="23.25" customHeight="1" x14ac:dyDescent="0.3">
      <c r="A91" s="5">
        <v>0.9</v>
      </c>
      <c r="B91" s="2">
        <f t="shared" ref="B91:B110" si="164">IFERROR(AVERAGE(C91:W91),"")</f>
        <v>6.2780468654398733E-18</v>
      </c>
      <c r="C91" s="10">
        <f t="shared" si="141"/>
        <v>-6.1258636637079131E-2</v>
      </c>
      <c r="D91" s="11">
        <f t="shared" si="141"/>
        <v>-7.2747611233183906E-2</v>
      </c>
      <c r="E91" s="11">
        <f t="shared" si="141"/>
        <v>-8.5316640420489101E-2</v>
      </c>
      <c r="F91" s="11">
        <f t="shared" si="141"/>
        <v>-9.8085186774573049E-2</v>
      </c>
      <c r="G91" s="11">
        <f t="shared" si="141"/>
        <v>-0.10940832272686961</v>
      </c>
      <c r="H91" s="11">
        <f t="shared" si="141"/>
        <v>-0.11669952956410702</v>
      </c>
      <c r="I91" s="11">
        <f t="shared" si="141"/>
        <v>-0.11654520760381636</v>
      </c>
      <c r="J91" s="11">
        <f t="shared" si="141"/>
        <v>-0.10540925533894599</v>
      </c>
      <c r="K91" s="11">
        <f t="shared" si="141"/>
        <v>-8.1067437523926922E-2</v>
      </c>
      <c r="L91" s="11">
        <f t="shared" si="141"/>
        <v>-4.4343414693944892E-2</v>
      </c>
      <c r="M91" s="11">
        <f t="shared" si="142"/>
        <v>2.5208815944621807E-17</v>
      </c>
      <c r="N91" s="11">
        <f t="shared" si="142"/>
        <v>4.4343414693944941E-2</v>
      </c>
      <c r="O91" s="11">
        <f t="shared" si="142"/>
        <v>8.1067437523926866E-2</v>
      </c>
      <c r="P91" s="11">
        <f t="shared" si="142"/>
        <v>0.10540925533894595</v>
      </c>
      <c r="Q91" s="11">
        <f t="shared" si="142"/>
        <v>0.11654520760381638</v>
      </c>
      <c r="R91" s="11">
        <f t="shared" si="142"/>
        <v>0.11669952956410702</v>
      </c>
      <c r="S91" s="11">
        <f t="shared" si="142"/>
        <v>0.10940832272686969</v>
      </c>
      <c r="T91" s="11">
        <f t="shared" si="142"/>
        <v>9.8085186774573091E-2</v>
      </c>
      <c r="U91" s="11">
        <f t="shared" si="142"/>
        <v>8.5316640420489115E-2</v>
      </c>
      <c r="V91" s="11">
        <f t="shared" si="142"/>
        <v>7.2747611233183934E-2</v>
      </c>
      <c r="W91" s="12">
        <f t="shared" si="142"/>
        <v>6.1258636637079138E-2</v>
      </c>
      <c r="X91" s="5">
        <v>0.9</v>
      </c>
      <c r="Y91" s="39">
        <f t="shared" ref="Y91:Y110" si="165">IFERROR(AVERAGE(Z91:AT91),"")</f>
        <v>0</v>
      </c>
      <c r="Z91" s="43">
        <f t="shared" si="143"/>
        <v>-8.787167326986026</v>
      </c>
      <c r="AA91" s="44">
        <f t="shared" si="144"/>
        <v>-8.8618187372417339</v>
      </c>
      <c r="AB91" s="44">
        <f t="shared" si="145"/>
        <v>-8.9310337455634929</v>
      </c>
      <c r="AC91" s="44">
        <f t="shared" si="146"/>
        <v>-8.9916034234061524</v>
      </c>
      <c r="AD91" s="44">
        <f t="shared" si="147"/>
        <v>-9.0390503601772263</v>
      </c>
      <c r="AE91" s="44">
        <f t="shared" si="148"/>
        <v>-9.067069105333081</v>
      </c>
      <c r="AF91" s="44">
        <f t="shared" si="149"/>
        <v>-9.0664944198213373</v>
      </c>
      <c r="AG91" s="44">
        <f t="shared" si="150"/>
        <v>-9.0228787452803374</v>
      </c>
      <c r="AH91" s="44">
        <f t="shared" si="151"/>
        <v>-8.908846445537236</v>
      </c>
      <c r="AI91" s="44">
        <f t="shared" si="152"/>
        <v>-8.6468291331996951</v>
      </c>
      <c r="AJ91" s="44" t="str">
        <f t="shared" si="153"/>
        <v/>
      </c>
      <c r="AK91" s="44">
        <f t="shared" si="154"/>
        <v>8.6468291331996951</v>
      </c>
      <c r="AL91" s="44">
        <f t="shared" si="155"/>
        <v>8.908846445537236</v>
      </c>
      <c r="AM91" s="44">
        <f t="shared" si="156"/>
        <v>9.0228787452803374</v>
      </c>
      <c r="AN91" s="44">
        <f t="shared" si="157"/>
        <v>9.0664944198213373</v>
      </c>
      <c r="AO91" s="44">
        <f t="shared" si="158"/>
        <v>9.067069105333081</v>
      </c>
      <c r="AP91" s="44">
        <f t="shared" si="159"/>
        <v>9.0390503601772263</v>
      </c>
      <c r="AQ91" s="44">
        <f t="shared" si="160"/>
        <v>8.9916034234061524</v>
      </c>
      <c r="AR91" s="44">
        <f t="shared" si="161"/>
        <v>8.9310337455634929</v>
      </c>
      <c r="AS91" s="44">
        <f t="shared" si="162"/>
        <v>8.8618187372417356</v>
      </c>
      <c r="AT91" s="45">
        <f t="shared" si="163"/>
        <v>8.787167326986026</v>
      </c>
    </row>
    <row r="92" spans="1:46" ht="23.25" customHeight="1" x14ac:dyDescent="0.3">
      <c r="A92" s="5">
        <v>0.8</v>
      </c>
      <c r="B92" s="2">
        <f t="shared" si="164"/>
        <v>8.5910115000756164E-18</v>
      </c>
      <c r="C92" s="10">
        <f t="shared" si="141"/>
        <v>-6.9678953846790334E-2</v>
      </c>
      <c r="D92" s="11">
        <f t="shared" si="141"/>
        <v>-8.5316640420489101E-2</v>
      </c>
      <c r="E92" s="11">
        <f t="shared" si="141"/>
        <v>-0.10358009490037316</v>
      </c>
      <c r="F92" s="11">
        <f t="shared" si="141"/>
        <v>-0.12376936791326203</v>
      </c>
      <c r="G92" s="11">
        <f t="shared" si="141"/>
        <v>-0.14399999999999993</v>
      </c>
      <c r="H92" s="11">
        <f t="shared" si="141"/>
        <v>-0.16058546345254784</v>
      </c>
      <c r="I92" s="11">
        <f t="shared" si="141"/>
        <v>-0.16770509831248415</v>
      </c>
      <c r="J92" s="11">
        <f t="shared" si="141"/>
        <v>-0.1581340326162769</v>
      </c>
      <c r="K92" s="11">
        <f t="shared" si="141"/>
        <v>-0.12588354240640118</v>
      </c>
      <c r="L92" s="11">
        <f t="shared" si="141"/>
        <v>-7.0457600713396476E-2</v>
      </c>
      <c r="M92" s="11">
        <f t="shared" si="142"/>
        <v>3.5893021139900958E-17</v>
      </c>
      <c r="N92" s="11">
        <f t="shared" si="142"/>
        <v>7.0457600713396559E-2</v>
      </c>
      <c r="O92" s="11">
        <f t="shared" si="142"/>
        <v>0.12588354240640112</v>
      </c>
      <c r="P92" s="11">
        <f t="shared" si="142"/>
        <v>0.15813403261627693</v>
      </c>
      <c r="Q92" s="11">
        <f t="shared" si="142"/>
        <v>0.1677050983124842</v>
      </c>
      <c r="R92" s="11">
        <f t="shared" si="142"/>
        <v>0.16058546345254787</v>
      </c>
      <c r="S92" s="11">
        <f t="shared" si="142"/>
        <v>0.14399999999999999</v>
      </c>
      <c r="T92" s="11">
        <f t="shared" si="142"/>
        <v>0.12376936791326205</v>
      </c>
      <c r="U92" s="11">
        <f t="shared" si="142"/>
        <v>0.10358009490037319</v>
      </c>
      <c r="V92" s="11">
        <f t="shared" si="142"/>
        <v>8.5316640420489115E-2</v>
      </c>
      <c r="W92" s="12">
        <f t="shared" si="142"/>
        <v>6.9678953846790334E-2</v>
      </c>
      <c r="X92" s="5">
        <v>0.8</v>
      </c>
      <c r="Y92" s="39">
        <f t="shared" si="165"/>
        <v>0</v>
      </c>
      <c r="Z92" s="43">
        <f t="shared" si="143"/>
        <v>-8.8431016215923606</v>
      </c>
      <c r="AA92" s="44">
        <f t="shared" si="144"/>
        <v>-8.9310337455634929</v>
      </c>
      <c r="AB92" s="44">
        <f t="shared" si="145"/>
        <v>-9.0152763045838782</v>
      </c>
      <c r="AC92" s="44">
        <f t="shared" si="146"/>
        <v>-9.0926131730173125</v>
      </c>
      <c r="AD92" s="44">
        <f t="shared" si="147"/>
        <v>-9.1583624920952502</v>
      </c>
      <c r="AE92" s="44">
        <f t="shared" si="148"/>
        <v>-9.2057062294353429</v>
      </c>
      <c r="AF92" s="44">
        <f t="shared" si="149"/>
        <v>-9.2245462655597095</v>
      </c>
      <c r="AG92" s="44">
        <f t="shared" si="150"/>
        <v>-9.1990253461301279</v>
      </c>
      <c r="AH92" s="44">
        <f t="shared" si="151"/>
        <v>-9.099968955609997</v>
      </c>
      <c r="AI92" s="44">
        <f t="shared" si="152"/>
        <v>-8.8479278501044671</v>
      </c>
      <c r="AJ92" s="44" t="str">
        <f t="shared" si="153"/>
        <v/>
      </c>
      <c r="AK92" s="44">
        <f t="shared" si="154"/>
        <v>8.8479278501044671</v>
      </c>
      <c r="AL92" s="44">
        <f t="shared" si="155"/>
        <v>9.099968955609997</v>
      </c>
      <c r="AM92" s="44">
        <f t="shared" si="156"/>
        <v>9.1990253461301279</v>
      </c>
      <c r="AN92" s="44">
        <f t="shared" si="157"/>
        <v>9.2245462655597095</v>
      </c>
      <c r="AO92" s="44">
        <f t="shared" si="158"/>
        <v>9.2057062294353429</v>
      </c>
      <c r="AP92" s="44">
        <f t="shared" si="159"/>
        <v>9.1583624920952502</v>
      </c>
      <c r="AQ92" s="44">
        <f t="shared" si="160"/>
        <v>9.0926131730173125</v>
      </c>
      <c r="AR92" s="44">
        <f t="shared" si="161"/>
        <v>9.0152763045838782</v>
      </c>
      <c r="AS92" s="44">
        <f t="shared" si="162"/>
        <v>8.9310337455634929</v>
      </c>
      <c r="AT92" s="45">
        <f t="shared" si="163"/>
        <v>8.8431016215923606</v>
      </c>
    </row>
    <row r="93" spans="1:46" ht="23.25" customHeight="1" x14ac:dyDescent="0.3">
      <c r="A93" s="5">
        <v>0.70000000000000007</v>
      </c>
      <c r="B93" s="2">
        <f t="shared" si="164"/>
        <v>5.9476233462061954E-18</v>
      </c>
      <c r="C93" s="10">
        <f t="shared" si="141"/>
        <v>-7.7491420795909427E-2</v>
      </c>
      <c r="D93" s="11">
        <f t="shared" si="141"/>
        <v>-9.8085186774573077E-2</v>
      </c>
      <c r="E93" s="11">
        <f t="shared" si="141"/>
        <v>-0.12376936791326203</v>
      </c>
      <c r="F93" s="11">
        <f t="shared" si="141"/>
        <v>-0.15461518539064448</v>
      </c>
      <c r="G93" s="11">
        <f t="shared" si="141"/>
        <v>-0.18915735422249599</v>
      </c>
      <c r="H93" s="11">
        <f t="shared" si="141"/>
        <v>-0.22289996472061757</v>
      </c>
      <c r="I93" s="11">
        <f t="shared" si="141"/>
        <v>-0.2466016024968877</v>
      </c>
      <c r="J93" s="11">
        <f t="shared" si="141"/>
        <v>-0.24590681540316645</v>
      </c>
      <c r="K93" s="11">
        <f t="shared" si="141"/>
        <v>-0.20538069369330503</v>
      </c>
      <c r="L93" s="11">
        <f t="shared" si="141"/>
        <v>-0.11879393923933997</v>
      </c>
      <c r="M93" s="11">
        <f t="shared" si="142"/>
        <v>5.3577920768598531E-17</v>
      </c>
      <c r="N93" s="11">
        <f t="shared" si="142"/>
        <v>0.11879393923933991</v>
      </c>
      <c r="O93" s="11">
        <f t="shared" si="142"/>
        <v>0.20538069369330492</v>
      </c>
      <c r="P93" s="11">
        <f t="shared" si="142"/>
        <v>0.2459068154031665</v>
      </c>
      <c r="Q93" s="11">
        <f t="shared" si="142"/>
        <v>0.24660160249688776</v>
      </c>
      <c r="R93" s="11">
        <f t="shared" si="142"/>
        <v>0.22289996472061765</v>
      </c>
      <c r="S93" s="11">
        <f t="shared" si="142"/>
        <v>0.18915735422249602</v>
      </c>
      <c r="T93" s="11">
        <f t="shared" si="142"/>
        <v>0.15461518539064453</v>
      </c>
      <c r="U93" s="11">
        <f t="shared" si="142"/>
        <v>0.12376936791326212</v>
      </c>
      <c r="V93" s="11">
        <f t="shared" si="142"/>
        <v>9.8085186774573091E-2</v>
      </c>
      <c r="W93" s="12">
        <f t="shared" si="142"/>
        <v>7.7491420795909441E-2</v>
      </c>
      <c r="X93" s="5">
        <v>0.70000000000000007</v>
      </c>
      <c r="Y93" s="39">
        <f t="shared" si="165"/>
        <v>0</v>
      </c>
      <c r="Z93" s="43">
        <f t="shared" si="143"/>
        <v>-8.8892536237032349</v>
      </c>
      <c r="AA93" s="44">
        <f t="shared" si="144"/>
        <v>-8.9916034234061524</v>
      </c>
      <c r="AB93" s="44">
        <f t="shared" si="145"/>
        <v>-9.0926131730173125</v>
      </c>
      <c r="AC93" s="44">
        <f t="shared" si="146"/>
        <v>-9.1892521455169387</v>
      </c>
      <c r="AD93" s="44">
        <f t="shared" si="147"/>
        <v>-9.2768232308318304</v>
      </c>
      <c r="AE93" s="44">
        <f t="shared" si="148"/>
        <v>-9.3481099997424977</v>
      </c>
      <c r="AF93" s="44">
        <f t="shared" si="149"/>
        <v>-9.3919958944547428</v>
      </c>
      <c r="AG93" s="44">
        <f t="shared" si="150"/>
        <v>-9.390770565546239</v>
      </c>
      <c r="AH93" s="44">
        <f t="shared" si="151"/>
        <v>-9.3125596163959283</v>
      </c>
      <c r="AI93" s="44">
        <f t="shared" si="152"/>
        <v>-9.0747942838938727</v>
      </c>
      <c r="AJ93" s="44" t="str">
        <f t="shared" si="153"/>
        <v/>
      </c>
      <c r="AK93" s="44">
        <f t="shared" si="154"/>
        <v>9.0747942838938727</v>
      </c>
      <c r="AL93" s="44">
        <f t="shared" si="155"/>
        <v>9.3125596163959283</v>
      </c>
      <c r="AM93" s="44">
        <f t="shared" si="156"/>
        <v>9.390770565546239</v>
      </c>
      <c r="AN93" s="44">
        <f t="shared" si="157"/>
        <v>9.3919958944547428</v>
      </c>
      <c r="AO93" s="44">
        <f t="shared" si="158"/>
        <v>9.3481099997424977</v>
      </c>
      <c r="AP93" s="44">
        <f t="shared" si="159"/>
        <v>9.2768232308318304</v>
      </c>
      <c r="AQ93" s="44">
        <f t="shared" si="160"/>
        <v>9.1892521455169387</v>
      </c>
      <c r="AR93" s="44">
        <f t="shared" si="161"/>
        <v>9.0926131730173143</v>
      </c>
      <c r="AS93" s="44">
        <f t="shared" si="162"/>
        <v>8.9916034234061524</v>
      </c>
      <c r="AT93" s="45">
        <f t="shared" si="163"/>
        <v>8.8892536237032349</v>
      </c>
    </row>
    <row r="94" spans="1:46" ht="23.25" customHeight="1" x14ac:dyDescent="0.3">
      <c r="A94" s="5">
        <v>0.60000000000000009</v>
      </c>
      <c r="B94" s="2">
        <f t="shared" si="164"/>
        <v>1.5199481884749168E-17</v>
      </c>
      <c r="C94" s="10">
        <f t="shared" si="141"/>
        <v>-8.3449787320641206E-2</v>
      </c>
      <c r="D94" s="11">
        <f t="shared" si="141"/>
        <v>-0.10940832272686966</v>
      </c>
      <c r="E94" s="11">
        <f t="shared" si="141"/>
        <v>-0.14399999999999996</v>
      </c>
      <c r="F94" s="11">
        <f t="shared" si="141"/>
        <v>-0.18915735422249605</v>
      </c>
      <c r="G94" s="11">
        <f t="shared" si="141"/>
        <v>-0.24552318791199559</v>
      </c>
      <c r="H94" s="11">
        <f t="shared" si="141"/>
        <v>-0.30968339677400247</v>
      </c>
      <c r="I94" s="11">
        <f t="shared" si="141"/>
        <v>-0.36925308920318478</v>
      </c>
      <c r="J94" s="11">
        <f t="shared" si="141"/>
        <v>-0.39752319599996228</v>
      </c>
      <c r="K94" s="11">
        <f t="shared" si="141"/>
        <v>-0.35575623676894269</v>
      </c>
      <c r="L94" s="11">
        <f t="shared" si="141"/>
        <v>-0.2161564478814047</v>
      </c>
      <c r="M94" s="11">
        <f t="shared" si="142"/>
        <v>8.5079753813098569E-17</v>
      </c>
      <c r="N94" s="11">
        <f t="shared" si="142"/>
        <v>0.21615644788140462</v>
      </c>
      <c r="O94" s="11">
        <f t="shared" si="142"/>
        <v>0.35575623676894252</v>
      </c>
      <c r="P94" s="11">
        <f t="shared" si="142"/>
        <v>0.39752319599996255</v>
      </c>
      <c r="Q94" s="11">
        <f t="shared" si="142"/>
        <v>0.36925308920318489</v>
      </c>
      <c r="R94" s="11">
        <f t="shared" si="142"/>
        <v>0.30968339677400258</v>
      </c>
      <c r="S94" s="11">
        <f t="shared" si="142"/>
        <v>0.24552318791199565</v>
      </c>
      <c r="T94" s="11">
        <f t="shared" si="142"/>
        <v>0.18915735422249608</v>
      </c>
      <c r="U94" s="11">
        <f t="shared" si="142"/>
        <v>0.14400000000000002</v>
      </c>
      <c r="V94" s="11">
        <f t="shared" si="142"/>
        <v>0.10940832272686969</v>
      </c>
      <c r="W94" s="12">
        <f t="shared" si="142"/>
        <v>8.3449787320641206E-2</v>
      </c>
      <c r="X94" s="5">
        <v>0.60000000000000009</v>
      </c>
      <c r="Y94" s="39">
        <f t="shared" si="165"/>
        <v>0</v>
      </c>
      <c r="Z94" s="43">
        <f t="shared" si="143"/>
        <v>-8.9214252341777627</v>
      </c>
      <c r="AA94" s="44">
        <f t="shared" si="144"/>
        <v>-9.0390503601772263</v>
      </c>
      <c r="AB94" s="44">
        <f t="shared" si="145"/>
        <v>-9.1583624920952502</v>
      </c>
      <c r="AC94" s="44">
        <f t="shared" si="146"/>
        <v>-9.2768232308318304</v>
      </c>
      <c r="AD94" s="44">
        <f t="shared" si="147"/>
        <v>-9.3900925144087779</v>
      </c>
      <c r="AE94" s="44">
        <f t="shared" si="148"/>
        <v>-9.4909179219124074</v>
      </c>
      <c r="AF94" s="44">
        <f t="shared" si="149"/>
        <v>-9.5673241373442703</v>
      </c>
      <c r="AG94" s="44">
        <f t="shared" si="150"/>
        <v>-9.5993624753846092</v>
      </c>
      <c r="AH94" s="44">
        <f t="shared" si="151"/>
        <v>-9.5511525224473814</v>
      </c>
      <c r="AI94" s="44">
        <f t="shared" si="152"/>
        <v>-9.334768194935819</v>
      </c>
      <c r="AJ94" s="44" t="str">
        <f t="shared" si="153"/>
        <v/>
      </c>
      <c r="AK94" s="44">
        <f t="shared" si="154"/>
        <v>9.334768194935819</v>
      </c>
      <c r="AL94" s="44">
        <f t="shared" si="155"/>
        <v>9.5511525224473814</v>
      </c>
      <c r="AM94" s="44">
        <f t="shared" si="156"/>
        <v>9.5993624753846092</v>
      </c>
      <c r="AN94" s="44">
        <f t="shared" si="157"/>
        <v>9.5673241373442703</v>
      </c>
      <c r="AO94" s="44">
        <f t="shared" si="158"/>
        <v>9.4909179219124074</v>
      </c>
      <c r="AP94" s="44">
        <f t="shared" si="159"/>
        <v>9.3900925144087779</v>
      </c>
      <c r="AQ94" s="44">
        <f t="shared" si="160"/>
        <v>9.2768232308318304</v>
      </c>
      <c r="AR94" s="44">
        <f t="shared" si="161"/>
        <v>9.1583624920952502</v>
      </c>
      <c r="AS94" s="44">
        <f t="shared" si="162"/>
        <v>9.0390503601772263</v>
      </c>
      <c r="AT94" s="45">
        <f t="shared" si="163"/>
        <v>8.9214252341777627</v>
      </c>
    </row>
    <row r="95" spans="1:46" ht="23.25" customHeight="1" x14ac:dyDescent="0.3">
      <c r="A95" s="5">
        <v>0.50000000000000011</v>
      </c>
      <c r="B95" s="2">
        <f t="shared" si="164"/>
        <v>2.0486258192488009E-17</v>
      </c>
      <c r="C95" s="10">
        <f t="shared" si="141"/>
        <v>-8.5865010335991962E-2</v>
      </c>
      <c r="D95" s="11">
        <f t="shared" si="141"/>
        <v>-0.11669952956410702</v>
      </c>
      <c r="E95" s="11">
        <f t="shared" si="141"/>
        <v>-0.1605854634525479</v>
      </c>
      <c r="F95" s="11">
        <f t="shared" si="141"/>
        <v>-0.22289996472061763</v>
      </c>
      <c r="G95" s="11">
        <f t="shared" si="141"/>
        <v>-0.30968339677400253</v>
      </c>
      <c r="H95" s="11">
        <f t="shared" si="141"/>
        <v>-0.42426406871192829</v>
      </c>
      <c r="I95" s="11">
        <f t="shared" si="141"/>
        <v>-0.55743163077432223</v>
      </c>
      <c r="J95" s="11">
        <f t="shared" si="141"/>
        <v>-0.66759829856512887</v>
      </c>
      <c r="K95" s="11">
        <f t="shared" si="141"/>
        <v>-0.66240905413930451</v>
      </c>
      <c r="L95" s="11">
        <f t="shared" si="141"/>
        <v>-0.43516893891608871</v>
      </c>
      <c r="M95" s="11">
        <f t="shared" si="142"/>
        <v>1.470178145890343E-16</v>
      </c>
      <c r="N95" s="11">
        <f t="shared" si="142"/>
        <v>0.4351689389160886</v>
      </c>
      <c r="O95" s="11">
        <f t="shared" si="142"/>
        <v>0.6624090541393044</v>
      </c>
      <c r="P95" s="11">
        <f t="shared" si="142"/>
        <v>0.6675982985651292</v>
      </c>
      <c r="Q95" s="11">
        <f t="shared" si="142"/>
        <v>0.55743163077432245</v>
      </c>
      <c r="R95" s="11">
        <f t="shared" si="142"/>
        <v>0.4242640687119284</v>
      </c>
      <c r="S95" s="11">
        <f t="shared" si="142"/>
        <v>0.30968339677400258</v>
      </c>
      <c r="T95" s="11">
        <f t="shared" si="142"/>
        <v>0.22289996472061765</v>
      </c>
      <c r="U95" s="11">
        <f t="shared" si="142"/>
        <v>0.16058546345254793</v>
      </c>
      <c r="V95" s="11">
        <f t="shared" si="142"/>
        <v>0.11669952956410704</v>
      </c>
      <c r="W95" s="12">
        <f t="shared" si="142"/>
        <v>8.5865010335991934E-2</v>
      </c>
      <c r="X95" s="5">
        <v>0.50000000000000011</v>
      </c>
      <c r="Y95" s="39">
        <f t="shared" si="165"/>
        <v>0</v>
      </c>
      <c r="Z95" s="43">
        <f t="shared" si="143"/>
        <v>-8.9338162265355407</v>
      </c>
      <c r="AA95" s="44">
        <f t="shared" si="144"/>
        <v>-9.067069105333081</v>
      </c>
      <c r="AB95" s="44">
        <f t="shared" si="145"/>
        <v>-9.2057062294353429</v>
      </c>
      <c r="AC95" s="44">
        <f t="shared" si="146"/>
        <v>-9.3481099997424977</v>
      </c>
      <c r="AD95" s="44">
        <f t="shared" si="147"/>
        <v>-9.4909179219124074</v>
      </c>
      <c r="AE95" s="44">
        <f t="shared" si="148"/>
        <v>-9.6276362525516532</v>
      </c>
      <c r="AF95" s="44">
        <f t="shared" si="149"/>
        <v>-9.7461916085843043</v>
      </c>
      <c r="AG95" s="44">
        <f t="shared" si="150"/>
        <v>-9.8245152211697047</v>
      </c>
      <c r="AH95" s="44">
        <f t="shared" si="151"/>
        <v>-9.8211262599722726</v>
      </c>
      <c r="AI95" s="44">
        <f t="shared" si="152"/>
        <v>-9.6386578891286359</v>
      </c>
      <c r="AJ95" s="44" t="str">
        <f t="shared" si="153"/>
        <v/>
      </c>
      <c r="AK95" s="44">
        <f t="shared" si="154"/>
        <v>9.6386578891286359</v>
      </c>
      <c r="AL95" s="44">
        <f t="shared" si="155"/>
        <v>9.8211262599722726</v>
      </c>
      <c r="AM95" s="44">
        <f t="shared" si="156"/>
        <v>9.8245152211697064</v>
      </c>
      <c r="AN95" s="44">
        <f t="shared" si="157"/>
        <v>9.7461916085843043</v>
      </c>
      <c r="AO95" s="44">
        <f t="shared" si="158"/>
        <v>9.6276362525516532</v>
      </c>
      <c r="AP95" s="44">
        <f t="shared" si="159"/>
        <v>9.4909179219124074</v>
      </c>
      <c r="AQ95" s="44">
        <f t="shared" si="160"/>
        <v>9.3481099997424977</v>
      </c>
      <c r="AR95" s="44">
        <f t="shared" si="161"/>
        <v>9.2057062294353429</v>
      </c>
      <c r="AS95" s="44">
        <f t="shared" si="162"/>
        <v>9.067069105333081</v>
      </c>
      <c r="AT95" s="45">
        <f t="shared" si="163"/>
        <v>8.9338162265355407</v>
      </c>
    </row>
    <row r="96" spans="1:46" ht="23.25" customHeight="1" x14ac:dyDescent="0.3">
      <c r="A96" s="5">
        <v>0.40000000000000013</v>
      </c>
      <c r="B96" s="2">
        <f t="shared" si="164"/>
        <v>1.1829161988565656E-16</v>
      </c>
      <c r="C96" s="10">
        <f t="shared" si="141"/>
        <v>-8.2801131767413147E-2</v>
      </c>
      <c r="D96" s="11">
        <f t="shared" si="141"/>
        <v>-0.11654520760381641</v>
      </c>
      <c r="E96" s="11">
        <f t="shared" si="141"/>
        <v>-0.16770509831248423</v>
      </c>
      <c r="F96" s="11">
        <f t="shared" si="141"/>
        <v>-0.24660160249688776</v>
      </c>
      <c r="G96" s="11">
        <f t="shared" si="141"/>
        <v>-0.369253089203185</v>
      </c>
      <c r="H96" s="11">
        <f t="shared" si="141"/>
        <v>-0.55743163077432223</v>
      </c>
      <c r="I96" s="11">
        <f t="shared" si="141"/>
        <v>-0.82864075920298474</v>
      </c>
      <c r="J96" s="11">
        <f t="shared" si="141"/>
        <v>-1.1519999999999981</v>
      </c>
      <c r="K96" s="11">
        <f t="shared" si="141"/>
        <v>-1.3416407864998716</v>
      </c>
      <c r="L96" s="11">
        <f t="shared" si="141"/>
        <v>-1.007068339251209</v>
      </c>
      <c r="M96" s="11">
        <f t="shared" si="142"/>
        <v>2.8714416911920752E-16</v>
      </c>
      <c r="N96" s="11">
        <f t="shared" si="142"/>
        <v>1.0070683392512079</v>
      </c>
      <c r="O96" s="11">
        <f t="shared" si="142"/>
        <v>1.3416407864998727</v>
      </c>
      <c r="P96" s="11">
        <f t="shared" si="142"/>
        <v>1.1519999999999992</v>
      </c>
      <c r="Q96" s="11">
        <f t="shared" si="142"/>
        <v>0.82864075920298486</v>
      </c>
      <c r="R96" s="11">
        <f t="shared" si="142"/>
        <v>0.55743163077432245</v>
      </c>
      <c r="S96" s="11">
        <f t="shared" si="142"/>
        <v>0.369253089203185</v>
      </c>
      <c r="T96" s="11">
        <f t="shared" si="142"/>
        <v>0.2466016024968879</v>
      </c>
      <c r="U96" s="11">
        <f t="shared" si="142"/>
        <v>0.16770509831248426</v>
      </c>
      <c r="V96" s="11">
        <f t="shared" si="142"/>
        <v>0.11654520760381645</v>
      </c>
      <c r="W96" s="12">
        <f t="shared" si="142"/>
        <v>8.2801131767413175E-2</v>
      </c>
      <c r="X96" s="5">
        <v>0.40000000000000013</v>
      </c>
      <c r="Y96" s="39">
        <f t="shared" si="165"/>
        <v>0</v>
      </c>
      <c r="Z96" s="43">
        <f t="shared" si="143"/>
        <v>-8.9180362729803289</v>
      </c>
      <c r="AA96" s="44">
        <f t="shared" si="144"/>
        <v>-9.0664944198213355</v>
      </c>
      <c r="AB96" s="44">
        <f t="shared" si="145"/>
        <v>-9.2245462655597095</v>
      </c>
      <c r="AC96" s="44">
        <f t="shared" si="146"/>
        <v>-9.3919958944547428</v>
      </c>
      <c r="AD96" s="44">
        <f t="shared" si="147"/>
        <v>-9.5673241373442703</v>
      </c>
      <c r="AE96" s="44">
        <f t="shared" si="148"/>
        <v>-9.7461916085843043</v>
      </c>
      <c r="AF96" s="44">
        <f t="shared" si="149"/>
        <v>-9.9183662915758219</v>
      </c>
      <c r="AG96" s="44">
        <f t="shared" si="150"/>
        <v>-10.061452479087192</v>
      </c>
      <c r="AH96" s="44">
        <f t="shared" si="151"/>
        <v>-10.127636252551651</v>
      </c>
      <c r="AI96" s="44">
        <f t="shared" si="152"/>
        <v>-10.003058942601939</v>
      </c>
      <c r="AJ96" s="44" t="str">
        <f t="shared" si="153"/>
        <v/>
      </c>
      <c r="AK96" s="44">
        <f t="shared" si="154"/>
        <v>10.003058942601939</v>
      </c>
      <c r="AL96" s="44">
        <f t="shared" si="155"/>
        <v>10.127636252551653</v>
      </c>
      <c r="AM96" s="44">
        <f t="shared" si="156"/>
        <v>10.061452479087192</v>
      </c>
      <c r="AN96" s="44">
        <f t="shared" si="157"/>
        <v>9.9183662915758219</v>
      </c>
      <c r="AO96" s="44">
        <f t="shared" si="158"/>
        <v>9.7461916085843043</v>
      </c>
      <c r="AP96" s="44">
        <f t="shared" si="159"/>
        <v>9.5673241373442703</v>
      </c>
      <c r="AQ96" s="44">
        <f t="shared" si="160"/>
        <v>9.3919958944547428</v>
      </c>
      <c r="AR96" s="44">
        <f t="shared" si="161"/>
        <v>9.2245462655597095</v>
      </c>
      <c r="AS96" s="44">
        <f t="shared" si="162"/>
        <v>9.0664944198213373</v>
      </c>
      <c r="AT96" s="45">
        <f t="shared" si="163"/>
        <v>8.9180362729803289</v>
      </c>
    </row>
    <row r="97" spans="1:46" ht="23.25" customHeight="1" x14ac:dyDescent="0.3">
      <c r="A97" s="5">
        <v>0.30000000000000016</v>
      </c>
      <c r="B97" s="2">
        <f t="shared" si="164"/>
        <v>1.7049853592457762E-16</v>
      </c>
      <c r="C97" s="10">
        <f t="shared" si="141"/>
        <v>-7.2556489916592609E-2</v>
      </c>
      <c r="D97" s="11">
        <f t="shared" si="141"/>
        <v>-0.10540925533894598</v>
      </c>
      <c r="E97" s="11">
        <f t="shared" si="141"/>
        <v>-0.15813403261627693</v>
      </c>
      <c r="F97" s="11">
        <f t="shared" si="141"/>
        <v>-0.24590681540316645</v>
      </c>
      <c r="G97" s="11">
        <f t="shared" si="141"/>
        <v>-0.3975231959999625</v>
      </c>
      <c r="H97" s="11">
        <f t="shared" si="141"/>
        <v>-0.66759829856512909</v>
      </c>
      <c r="I97" s="11">
        <f t="shared" si="141"/>
        <v>-1.1519999999999984</v>
      </c>
      <c r="J97" s="11">
        <f t="shared" si="141"/>
        <v>-1.964185503295963</v>
      </c>
      <c r="K97" s="11">
        <f t="shared" si="141"/>
        <v>-2.9540247136254747</v>
      </c>
      <c r="L97" s="11">
        <f t="shared" si="141"/>
        <v>-2.8460498941515371</v>
      </c>
      <c r="M97" s="11">
        <f t="shared" si="142"/>
        <v>6.8063803050478777E-16</v>
      </c>
      <c r="N97" s="11">
        <f t="shared" si="142"/>
        <v>2.8460498941515371</v>
      </c>
      <c r="O97" s="11">
        <f t="shared" si="142"/>
        <v>2.954024713625476</v>
      </c>
      <c r="P97" s="11">
        <f t="shared" si="142"/>
        <v>1.9641855032959641</v>
      </c>
      <c r="Q97" s="11">
        <f t="shared" si="142"/>
        <v>1.1519999999999995</v>
      </c>
      <c r="R97" s="11">
        <f t="shared" si="142"/>
        <v>0.66759829856512953</v>
      </c>
      <c r="S97" s="11">
        <f t="shared" si="142"/>
        <v>0.39752319599996266</v>
      </c>
      <c r="T97" s="11">
        <f t="shared" si="142"/>
        <v>0.24590681540316661</v>
      </c>
      <c r="U97" s="11">
        <f t="shared" si="142"/>
        <v>0.15813403261627704</v>
      </c>
      <c r="V97" s="11">
        <f t="shared" si="142"/>
        <v>0.10540925533894603</v>
      </c>
      <c r="W97" s="12">
        <f t="shared" si="142"/>
        <v>7.2556489916592623E-2</v>
      </c>
      <c r="X97" s="5">
        <v>0.30000000000000016</v>
      </c>
      <c r="Y97" s="39">
        <f t="shared" si="165"/>
        <v>0</v>
      </c>
      <c r="Z97" s="43">
        <f t="shared" si="143"/>
        <v>-8.8606762645877666</v>
      </c>
      <c r="AA97" s="44">
        <f t="shared" si="144"/>
        <v>-9.0228787452803374</v>
      </c>
      <c r="AB97" s="44">
        <f t="shared" si="145"/>
        <v>-9.1990253461301279</v>
      </c>
      <c r="AC97" s="44">
        <f t="shared" si="146"/>
        <v>-9.390770565546239</v>
      </c>
      <c r="AD97" s="44">
        <f t="shared" si="147"/>
        <v>-9.5993624753846092</v>
      </c>
      <c r="AE97" s="44">
        <f t="shared" si="148"/>
        <v>-9.8245152211697064</v>
      </c>
      <c r="AF97" s="44">
        <f t="shared" si="149"/>
        <v>-10.061452479087192</v>
      </c>
      <c r="AG97" s="44">
        <f t="shared" si="150"/>
        <v>-10.293182501400722</v>
      </c>
      <c r="AH97" s="44">
        <f t="shared" si="151"/>
        <v>-10.470414124336214</v>
      </c>
      <c r="AI97" s="44">
        <f t="shared" si="152"/>
        <v>-10.454242509439323</v>
      </c>
      <c r="AJ97" s="44" t="str">
        <f t="shared" si="153"/>
        <v/>
      </c>
      <c r="AK97" s="44">
        <f t="shared" si="154"/>
        <v>10.454242509439323</v>
      </c>
      <c r="AL97" s="44">
        <f t="shared" si="155"/>
        <v>10.470414124336214</v>
      </c>
      <c r="AM97" s="44">
        <f t="shared" si="156"/>
        <v>10.293182501400722</v>
      </c>
      <c r="AN97" s="44">
        <f t="shared" si="157"/>
        <v>10.061452479087192</v>
      </c>
      <c r="AO97" s="44">
        <f t="shared" si="158"/>
        <v>9.8245152211697064</v>
      </c>
      <c r="AP97" s="44">
        <f t="shared" si="159"/>
        <v>9.5993624753846092</v>
      </c>
      <c r="AQ97" s="44">
        <f t="shared" si="160"/>
        <v>9.390770565546239</v>
      </c>
      <c r="AR97" s="44">
        <f t="shared" si="161"/>
        <v>9.1990253461301297</v>
      </c>
      <c r="AS97" s="44">
        <f t="shared" si="162"/>
        <v>9.0228787452803374</v>
      </c>
      <c r="AT97" s="45">
        <f t="shared" si="163"/>
        <v>8.8606762645877666</v>
      </c>
    </row>
    <row r="98" spans="1:46" ht="23.25" customHeight="1" x14ac:dyDescent="0.3">
      <c r="A98" s="5">
        <v>0.20000000000000015</v>
      </c>
      <c r="B98" s="2">
        <f t="shared" si="164"/>
        <v>7.6757383517983294E-16</v>
      </c>
      <c r="C98" s="10">
        <f t="shared" si="141"/>
        <v>-5.4396117364511165E-2</v>
      </c>
      <c r="D98" s="11">
        <f t="shared" si="141"/>
        <v>-8.106743752392688E-2</v>
      </c>
      <c r="E98" s="11">
        <f t="shared" si="141"/>
        <v>-0.12588354240640126</v>
      </c>
      <c r="F98" s="11">
        <f t="shared" si="141"/>
        <v>-0.20538069369330511</v>
      </c>
      <c r="G98" s="11">
        <f t="shared" si="141"/>
        <v>-0.35575623676894264</v>
      </c>
      <c r="H98" s="11">
        <f t="shared" si="141"/>
        <v>-0.66240905413930484</v>
      </c>
      <c r="I98" s="11">
        <f t="shared" si="141"/>
        <v>-1.3416407864998723</v>
      </c>
      <c r="J98" s="11">
        <f t="shared" si="141"/>
        <v>-2.9540247136254751</v>
      </c>
      <c r="K98" s="11">
        <f t="shared" si="141"/>
        <v>-6.6291260736238682</v>
      </c>
      <c r="L98" s="11">
        <f t="shared" si="141"/>
        <v>-10.733126291998962</v>
      </c>
      <c r="M98" s="11">
        <f t="shared" si="142"/>
        <v>2.2971533529536574E-15</v>
      </c>
      <c r="N98" s="11">
        <f t="shared" si="142"/>
        <v>10.733126291998959</v>
      </c>
      <c r="O98" s="11">
        <f t="shared" si="142"/>
        <v>6.6291260736238771</v>
      </c>
      <c r="P98" s="11">
        <f t="shared" si="142"/>
        <v>2.95402471362548</v>
      </c>
      <c r="Q98" s="11">
        <f t="shared" si="142"/>
        <v>1.3416407864998736</v>
      </c>
      <c r="R98" s="11">
        <f t="shared" si="142"/>
        <v>0.6624090541393054</v>
      </c>
      <c r="S98" s="11">
        <f t="shared" si="142"/>
        <v>0.35575623676894286</v>
      </c>
      <c r="T98" s="11">
        <f t="shared" si="142"/>
        <v>0.20538069369330519</v>
      </c>
      <c r="U98" s="11">
        <f t="shared" si="142"/>
        <v>0.12588354240640134</v>
      </c>
      <c r="V98" s="11">
        <f t="shared" si="142"/>
        <v>8.1067437523926963E-2</v>
      </c>
      <c r="W98" s="12">
        <f t="shared" si="142"/>
        <v>5.4396117364511172E-2</v>
      </c>
      <c r="X98" s="5">
        <v>0.20000000000000015</v>
      </c>
      <c r="Y98" s="39">
        <f t="shared" si="165"/>
        <v>0</v>
      </c>
      <c r="Z98" s="43">
        <f t="shared" si="143"/>
        <v>-8.7355679021366939</v>
      </c>
      <c r="AA98" s="44">
        <f t="shared" si="144"/>
        <v>-8.908846445537236</v>
      </c>
      <c r="AB98" s="44">
        <f t="shared" si="145"/>
        <v>-9.099968955609997</v>
      </c>
      <c r="AC98" s="44">
        <f t="shared" si="146"/>
        <v>-9.3125596163959283</v>
      </c>
      <c r="AD98" s="44">
        <f t="shared" si="147"/>
        <v>-9.5511525224473814</v>
      </c>
      <c r="AE98" s="44">
        <f t="shared" si="148"/>
        <v>-9.8211262599722726</v>
      </c>
      <c r="AF98" s="44">
        <f t="shared" si="149"/>
        <v>-10.127636252551653</v>
      </c>
      <c r="AG98" s="44">
        <f t="shared" si="150"/>
        <v>-10.470414124336214</v>
      </c>
      <c r="AH98" s="44">
        <f t="shared" si="151"/>
        <v>-10.821456278567766</v>
      </c>
      <c r="AI98" s="44">
        <f t="shared" si="152"/>
        <v>-11.030726239543595</v>
      </c>
      <c r="AJ98" s="44" t="str">
        <f t="shared" si="153"/>
        <v/>
      </c>
      <c r="AK98" s="44">
        <f t="shared" si="154"/>
        <v>11.030726239543595</v>
      </c>
      <c r="AL98" s="44">
        <f t="shared" si="155"/>
        <v>10.821456278567766</v>
      </c>
      <c r="AM98" s="44">
        <f t="shared" si="156"/>
        <v>10.470414124336214</v>
      </c>
      <c r="AN98" s="44">
        <f t="shared" si="157"/>
        <v>10.127636252551653</v>
      </c>
      <c r="AO98" s="44">
        <f t="shared" si="158"/>
        <v>9.8211262599722726</v>
      </c>
      <c r="AP98" s="44">
        <f t="shared" si="159"/>
        <v>9.5511525224473814</v>
      </c>
      <c r="AQ98" s="44">
        <f t="shared" si="160"/>
        <v>9.3125596163959283</v>
      </c>
      <c r="AR98" s="44">
        <f t="shared" si="161"/>
        <v>9.099968955609997</v>
      </c>
      <c r="AS98" s="44">
        <f t="shared" si="162"/>
        <v>8.9088464455372378</v>
      </c>
      <c r="AT98" s="45">
        <f t="shared" si="163"/>
        <v>8.7355679021366939</v>
      </c>
    </row>
    <row r="99" spans="1:46" ht="23.25" customHeight="1" x14ac:dyDescent="0.3">
      <c r="A99" s="5">
        <v>0.10000000000000014</v>
      </c>
      <c r="B99" s="2">
        <f t="shared" si="164"/>
        <v>6.8082114020503086E-15</v>
      </c>
      <c r="C99" s="10">
        <f t="shared" si="141"/>
        <v>-2.9262930797274572E-2</v>
      </c>
      <c r="D99" s="11">
        <f t="shared" si="141"/>
        <v>-4.4343414693945066E-2</v>
      </c>
      <c r="E99" s="11">
        <f t="shared" si="141"/>
        <v>-7.0457600713396712E-2</v>
      </c>
      <c r="F99" s="11">
        <f t="shared" si="141"/>
        <v>-0.11879393923934012</v>
      </c>
      <c r="G99" s="11">
        <f t="shared" si="141"/>
        <v>-0.21615644788140495</v>
      </c>
      <c r="H99" s="11">
        <f t="shared" si="141"/>
        <v>-0.43516893891608915</v>
      </c>
      <c r="I99" s="11">
        <f t="shared" si="141"/>
        <v>-1.0070683392512088</v>
      </c>
      <c r="J99" s="11">
        <f t="shared" si="141"/>
        <v>-2.8460498941515397</v>
      </c>
      <c r="K99" s="11">
        <f t="shared" si="141"/>
        <v>-10.733126291998968</v>
      </c>
      <c r="L99" s="11">
        <f t="shared" si="141"/>
        <v>-53.03300858899086</v>
      </c>
      <c r="M99" s="11">
        <f t="shared" si="142"/>
        <v>1.8377226823629215E-14</v>
      </c>
      <c r="N99" s="11">
        <f t="shared" si="142"/>
        <v>53.03300858899096</v>
      </c>
      <c r="O99" s="11">
        <f t="shared" si="142"/>
        <v>10.733126291998989</v>
      </c>
      <c r="P99" s="11">
        <f t="shared" si="142"/>
        <v>2.8460498941515415</v>
      </c>
      <c r="Q99" s="11">
        <f t="shared" si="142"/>
        <v>1.0070683392512103</v>
      </c>
      <c r="R99" s="11">
        <f t="shared" si="142"/>
        <v>0.43516893891608943</v>
      </c>
      <c r="S99" s="11">
        <f t="shared" si="142"/>
        <v>0.21615644788140506</v>
      </c>
      <c r="T99" s="11">
        <f t="shared" si="142"/>
        <v>0.11879393923934016</v>
      </c>
      <c r="U99" s="11">
        <f t="shared" si="142"/>
        <v>7.0457600713396656E-2</v>
      </c>
      <c r="V99" s="11">
        <f t="shared" si="142"/>
        <v>4.434341469394501E-2</v>
      </c>
      <c r="W99" s="12">
        <f t="shared" si="142"/>
        <v>2.926293079727452E-2</v>
      </c>
      <c r="X99" s="5">
        <v>0.10000000000000014</v>
      </c>
      <c r="Y99" s="39">
        <f t="shared" si="165"/>
        <v>0</v>
      </c>
      <c r="Z99" s="43">
        <f t="shared" si="143"/>
        <v>-8.4663178202630576</v>
      </c>
      <c r="AA99" s="44">
        <f t="shared" si="144"/>
        <v>-8.6468291331996969</v>
      </c>
      <c r="AB99" s="44">
        <f t="shared" si="145"/>
        <v>-8.8479278501044689</v>
      </c>
      <c r="AC99" s="44">
        <f t="shared" si="146"/>
        <v>-9.0747942838938727</v>
      </c>
      <c r="AD99" s="44">
        <f t="shared" si="147"/>
        <v>-9.334768194935819</v>
      </c>
      <c r="AE99" s="44">
        <f t="shared" si="148"/>
        <v>-9.6386578891286359</v>
      </c>
      <c r="AF99" s="44">
        <f t="shared" si="149"/>
        <v>-10.003058942601939</v>
      </c>
      <c r="AG99" s="44">
        <f t="shared" si="150"/>
        <v>-10.454242509439325</v>
      </c>
      <c r="AH99" s="44">
        <f t="shared" si="151"/>
        <v>-11.030726239543595</v>
      </c>
      <c r="AI99" s="44">
        <f t="shared" si="152"/>
        <v>-11.724546265559709</v>
      </c>
      <c r="AJ99" s="44" t="str">
        <f t="shared" si="153"/>
        <v/>
      </c>
      <c r="AK99" s="44">
        <f t="shared" si="154"/>
        <v>11.724546265559709</v>
      </c>
      <c r="AL99" s="44">
        <f t="shared" si="155"/>
        <v>11.030726239543597</v>
      </c>
      <c r="AM99" s="44">
        <f t="shared" si="156"/>
        <v>10.454242509439325</v>
      </c>
      <c r="AN99" s="44">
        <f t="shared" si="157"/>
        <v>10.003058942601941</v>
      </c>
      <c r="AO99" s="44">
        <f t="shared" si="158"/>
        <v>9.6386578891286376</v>
      </c>
      <c r="AP99" s="44">
        <f t="shared" si="159"/>
        <v>9.3347681949358172</v>
      </c>
      <c r="AQ99" s="44">
        <f t="shared" si="160"/>
        <v>9.0747942838938727</v>
      </c>
      <c r="AR99" s="44">
        <f t="shared" si="161"/>
        <v>8.8479278501044689</v>
      </c>
      <c r="AS99" s="44">
        <f t="shared" si="162"/>
        <v>8.6468291331996969</v>
      </c>
      <c r="AT99" s="45">
        <f t="shared" si="163"/>
        <v>8.4663178202630576</v>
      </c>
    </row>
    <row r="100" spans="1:46" ht="23.25" customHeight="1" x14ac:dyDescent="0.3">
      <c r="A100" s="5">
        <v>0</v>
      </c>
      <c r="B100" s="2">
        <f t="shared" si="164"/>
        <v>-2.200731692928575E-15</v>
      </c>
      <c r="C100" s="10">
        <f t="shared" ref="C100:L110" si="166">IFERROR(IF(AND(C$88=-$L$1,$A100=0),"",10000*($D$2*$L$2/(4*PI()))*(SIN($Z$3)*(3*COS(ATAN2($L$1+C$88,$A100)-$Z$3)^2-1)+3*COS(ATAN2($L$1+C$88,$A100)-$Z$3)*SIN(ATAN2($L$1+C$88,$A100)-$Z$3)*COS($Z$3))/(($L$1+C$88)^2+($A100)^2)^(3/2)),"")</f>
        <v>-3.67544536472586E-17</v>
      </c>
      <c r="D100" s="11">
        <f t="shared" si="166"/>
        <v>-5.0417631889243613E-17</v>
      </c>
      <c r="E100" s="11">
        <f t="shared" si="166"/>
        <v>-7.1786042279801917E-17</v>
      </c>
      <c r="F100" s="11">
        <f t="shared" si="166"/>
        <v>-1.0715584153719706E-16</v>
      </c>
      <c r="G100" s="11">
        <f t="shared" si="166"/>
        <v>-1.7015950762619714E-16</v>
      </c>
      <c r="H100" s="11">
        <f t="shared" si="166"/>
        <v>-2.9403562917806861E-16</v>
      </c>
      <c r="I100" s="11">
        <f t="shared" si="166"/>
        <v>-5.7428833823841504E-16</v>
      </c>
      <c r="J100" s="11">
        <f t="shared" si="166"/>
        <v>-1.3612760610095755E-15</v>
      </c>
      <c r="K100" s="11">
        <f t="shared" si="166"/>
        <v>-4.5943067059073148E-15</v>
      </c>
      <c r="L100" s="11">
        <f t="shared" si="166"/>
        <v>-3.675445364725843E-14</v>
      </c>
      <c r="M100" s="11" t="str">
        <f t="shared" ref="M100:W110" si="167">IFERROR(IF(AND(M$88=-$L$1,$A100=0),"",10000*($D$2*$L$2/(4*PI()))*(SIN($Z$3)*(3*COS(ATAN2($L$1+M$88,$A100)-$Z$3)^2-1)+3*COS(ATAN2($L$1+M$88,$A100)-$Z$3)*SIN(ATAN2($L$1+M$88,$A100)-$Z$3)*COS($Z$3))/(($L$1+M$88)^2+($A100)^2)^(3/2)),"")</f>
        <v/>
      </c>
      <c r="N100" s="11">
        <f t="shared" si="167"/>
        <v>0</v>
      </c>
      <c r="O100" s="11">
        <f t="shared" si="167"/>
        <v>0</v>
      </c>
      <c r="P100" s="11">
        <f t="shared" si="167"/>
        <v>0</v>
      </c>
      <c r="Q100" s="11">
        <f t="shared" si="167"/>
        <v>0</v>
      </c>
      <c r="R100" s="11">
        <f t="shared" si="167"/>
        <v>0</v>
      </c>
      <c r="S100" s="11">
        <f t="shared" si="167"/>
        <v>0</v>
      </c>
      <c r="T100" s="11">
        <f t="shared" si="167"/>
        <v>0</v>
      </c>
      <c r="U100" s="11">
        <f t="shared" si="167"/>
        <v>0</v>
      </c>
      <c r="V100" s="11">
        <f t="shared" si="167"/>
        <v>0</v>
      </c>
      <c r="W100" s="12">
        <f t="shared" si="167"/>
        <v>0</v>
      </c>
      <c r="X100" s="5">
        <v>0</v>
      </c>
      <c r="Y100" s="39" t="str">
        <f t="shared" si="165"/>
        <v/>
      </c>
      <c r="Z100" s="43" t="str">
        <f t="shared" si="143"/>
        <v/>
      </c>
      <c r="AA100" s="44" t="str">
        <f t="shared" si="144"/>
        <v/>
      </c>
      <c r="AB100" s="44" t="str">
        <f t="shared" si="145"/>
        <v/>
      </c>
      <c r="AC100" s="44" t="str">
        <f t="shared" si="146"/>
        <v/>
      </c>
      <c r="AD100" s="44" t="str">
        <f t="shared" si="147"/>
        <v/>
      </c>
      <c r="AE100" s="44" t="str">
        <f t="shared" si="148"/>
        <v/>
      </c>
      <c r="AF100" s="44" t="str">
        <f t="shared" si="149"/>
        <v/>
      </c>
      <c r="AG100" s="44" t="str">
        <f t="shared" si="150"/>
        <v/>
      </c>
      <c r="AH100" s="44" t="str">
        <f t="shared" si="151"/>
        <v/>
      </c>
      <c r="AI100" s="44" t="str">
        <f t="shared" si="152"/>
        <v/>
      </c>
      <c r="AJ100" s="44" t="str">
        <f t="shared" si="153"/>
        <v/>
      </c>
      <c r="AK100" s="44" t="str">
        <f t="shared" si="154"/>
        <v/>
      </c>
      <c r="AL100" s="44" t="str">
        <f t="shared" si="155"/>
        <v/>
      </c>
      <c r="AM100" s="44" t="str">
        <f t="shared" si="156"/>
        <v/>
      </c>
      <c r="AN100" s="44" t="str">
        <f t="shared" si="157"/>
        <v/>
      </c>
      <c r="AO100" s="44" t="str">
        <f t="shared" si="158"/>
        <v/>
      </c>
      <c r="AP100" s="44" t="str">
        <f t="shared" si="159"/>
        <v/>
      </c>
      <c r="AQ100" s="44" t="str">
        <f t="shared" si="160"/>
        <v/>
      </c>
      <c r="AR100" s="44" t="str">
        <f t="shared" si="161"/>
        <v/>
      </c>
      <c r="AS100" s="44" t="str">
        <f t="shared" si="162"/>
        <v/>
      </c>
      <c r="AT100" s="45" t="str">
        <f t="shared" si="163"/>
        <v/>
      </c>
    </row>
    <row r="101" spans="1:46" ht="23.25" customHeight="1" x14ac:dyDescent="0.3">
      <c r="A101" s="5">
        <v>-0.1</v>
      </c>
      <c r="B101" s="2">
        <f t="shared" si="164"/>
        <v>-6.400468779315951E-15</v>
      </c>
      <c r="C101" s="10">
        <f t="shared" si="166"/>
        <v>2.9262930797274447E-2</v>
      </c>
      <c r="D101" s="11">
        <f t="shared" si="166"/>
        <v>4.4343414693945066E-2</v>
      </c>
      <c r="E101" s="11">
        <f t="shared" si="166"/>
        <v>7.0457600713396462E-2</v>
      </c>
      <c r="F101" s="11">
        <f t="shared" si="166"/>
        <v>0.11879393923934012</v>
      </c>
      <c r="G101" s="11">
        <f t="shared" si="166"/>
        <v>0.21615644788140495</v>
      </c>
      <c r="H101" s="11">
        <f t="shared" si="166"/>
        <v>0.43516893891608915</v>
      </c>
      <c r="I101" s="11">
        <f t="shared" si="166"/>
        <v>1.007068339251209</v>
      </c>
      <c r="J101" s="11">
        <f t="shared" si="166"/>
        <v>2.8460498941515393</v>
      </c>
      <c r="K101" s="11">
        <f t="shared" si="166"/>
        <v>10.733126291998959</v>
      </c>
      <c r="L101" s="11">
        <f t="shared" si="166"/>
        <v>53.03300858899096</v>
      </c>
      <c r="M101" s="11">
        <f t="shared" si="167"/>
        <v>-1.8377226823629297E-14</v>
      </c>
      <c r="N101" s="11">
        <f t="shared" si="167"/>
        <v>-53.033008588991052</v>
      </c>
      <c r="O101" s="11">
        <f t="shared" si="167"/>
        <v>-10.733126291998991</v>
      </c>
      <c r="P101" s="11">
        <f t="shared" si="167"/>
        <v>-2.8460498941515406</v>
      </c>
      <c r="Q101" s="11">
        <f t="shared" si="167"/>
        <v>-1.0070683392512092</v>
      </c>
      <c r="R101" s="11">
        <f t="shared" si="167"/>
        <v>-0.43516893891608888</v>
      </c>
      <c r="S101" s="11">
        <f t="shared" si="167"/>
        <v>-0.21615644788140476</v>
      </c>
      <c r="T101" s="11">
        <f t="shared" si="167"/>
        <v>-0.11879393923934004</v>
      </c>
      <c r="U101" s="11">
        <f t="shared" si="167"/>
        <v>-7.0457600713396559E-2</v>
      </c>
      <c r="V101" s="11">
        <f t="shared" si="167"/>
        <v>-4.4343414693944941E-2</v>
      </c>
      <c r="W101" s="12">
        <f t="shared" si="167"/>
        <v>-2.9262930797274479E-2</v>
      </c>
      <c r="X101" s="5">
        <v>-0.1</v>
      </c>
      <c r="Y101" s="39">
        <f t="shared" si="165"/>
        <v>0</v>
      </c>
      <c r="Z101" s="43">
        <f t="shared" si="143"/>
        <v>8.4663178202630558</v>
      </c>
      <c r="AA101" s="44">
        <f t="shared" si="144"/>
        <v>8.6468291331996969</v>
      </c>
      <c r="AB101" s="44">
        <f t="shared" si="145"/>
        <v>8.8479278501044671</v>
      </c>
      <c r="AC101" s="44">
        <f t="shared" si="146"/>
        <v>9.0747942838938727</v>
      </c>
      <c r="AD101" s="44">
        <f t="shared" si="147"/>
        <v>9.334768194935819</v>
      </c>
      <c r="AE101" s="44">
        <f t="shared" si="148"/>
        <v>9.6386578891286359</v>
      </c>
      <c r="AF101" s="44">
        <f t="shared" si="149"/>
        <v>10.003058942601939</v>
      </c>
      <c r="AG101" s="44">
        <f t="shared" si="150"/>
        <v>10.454242509439325</v>
      </c>
      <c r="AH101" s="44">
        <f t="shared" si="151"/>
        <v>11.030726239543595</v>
      </c>
      <c r="AI101" s="44">
        <f t="shared" si="152"/>
        <v>11.724546265559709</v>
      </c>
      <c r="AJ101" s="44" t="str">
        <f t="shared" si="153"/>
        <v/>
      </c>
      <c r="AK101" s="44">
        <f t="shared" si="154"/>
        <v>-11.724546265559709</v>
      </c>
      <c r="AL101" s="44">
        <f t="shared" si="155"/>
        <v>-11.030726239543597</v>
      </c>
      <c r="AM101" s="44">
        <f t="shared" si="156"/>
        <v>-10.454242509439325</v>
      </c>
      <c r="AN101" s="44">
        <f t="shared" si="157"/>
        <v>-10.003058942601941</v>
      </c>
      <c r="AO101" s="44">
        <f t="shared" si="158"/>
        <v>-9.6386578891286359</v>
      </c>
      <c r="AP101" s="44">
        <f t="shared" si="159"/>
        <v>-9.334768194935819</v>
      </c>
      <c r="AQ101" s="44">
        <f t="shared" si="160"/>
        <v>-9.0747942838938727</v>
      </c>
      <c r="AR101" s="44">
        <f t="shared" si="161"/>
        <v>-8.8479278501044671</v>
      </c>
      <c r="AS101" s="44">
        <f t="shared" si="162"/>
        <v>-8.6468291331996951</v>
      </c>
      <c r="AT101" s="45">
        <f t="shared" si="163"/>
        <v>-8.4663178202630558</v>
      </c>
    </row>
    <row r="102" spans="1:46" ht="23.25" customHeight="1" x14ac:dyDescent="0.3">
      <c r="A102" s="5">
        <v>-0.2</v>
      </c>
      <c r="B102" s="2">
        <f t="shared" si="164"/>
        <v>-5.5180727712024146E-16</v>
      </c>
      <c r="C102" s="10">
        <f t="shared" si="166"/>
        <v>5.4396117364511165E-2</v>
      </c>
      <c r="D102" s="11">
        <f t="shared" si="166"/>
        <v>8.106743752392688E-2</v>
      </c>
      <c r="E102" s="11">
        <f t="shared" si="166"/>
        <v>0.12588354240640126</v>
      </c>
      <c r="F102" s="11">
        <f t="shared" si="166"/>
        <v>0.20538069369330511</v>
      </c>
      <c r="G102" s="11">
        <f t="shared" si="166"/>
        <v>0.35575623676894264</v>
      </c>
      <c r="H102" s="11">
        <f t="shared" si="166"/>
        <v>0.66240905413930484</v>
      </c>
      <c r="I102" s="11">
        <f t="shared" si="166"/>
        <v>1.3416407864998736</v>
      </c>
      <c r="J102" s="11">
        <f t="shared" si="166"/>
        <v>2.9540247136254774</v>
      </c>
      <c r="K102" s="11">
        <f t="shared" si="166"/>
        <v>6.6291260736238771</v>
      </c>
      <c r="L102" s="11">
        <f t="shared" si="166"/>
        <v>10.733126291998989</v>
      </c>
      <c r="M102" s="11">
        <f t="shared" si="167"/>
        <v>-2.2971533529536613E-15</v>
      </c>
      <c r="N102" s="11">
        <f t="shared" si="167"/>
        <v>-10.733126291998992</v>
      </c>
      <c r="O102" s="11">
        <f t="shared" si="167"/>
        <v>-6.6291260736238797</v>
      </c>
      <c r="P102" s="11">
        <f t="shared" si="167"/>
        <v>-2.9540247136254791</v>
      </c>
      <c r="Q102" s="11">
        <f t="shared" si="167"/>
        <v>-1.3416407864998734</v>
      </c>
      <c r="R102" s="11">
        <f t="shared" si="167"/>
        <v>-0.66240905413930506</v>
      </c>
      <c r="S102" s="11">
        <f t="shared" si="167"/>
        <v>-0.35575623676894269</v>
      </c>
      <c r="T102" s="11">
        <f t="shared" si="167"/>
        <v>-0.20538069369330514</v>
      </c>
      <c r="U102" s="11">
        <f t="shared" si="167"/>
        <v>-0.12588354240640123</v>
      </c>
      <c r="V102" s="11">
        <f t="shared" si="167"/>
        <v>-8.1067437523926908E-2</v>
      </c>
      <c r="W102" s="12">
        <f t="shared" si="167"/>
        <v>-5.4396117364511137E-2</v>
      </c>
      <c r="X102" s="5">
        <v>-0.2</v>
      </c>
      <c r="Y102" s="39">
        <f t="shared" si="165"/>
        <v>0</v>
      </c>
      <c r="Z102" s="43">
        <f t="shared" si="143"/>
        <v>8.7355679021366939</v>
      </c>
      <c r="AA102" s="44">
        <f t="shared" si="144"/>
        <v>8.908846445537236</v>
      </c>
      <c r="AB102" s="44">
        <f t="shared" si="145"/>
        <v>9.099968955609997</v>
      </c>
      <c r="AC102" s="44">
        <f t="shared" si="146"/>
        <v>9.3125596163959283</v>
      </c>
      <c r="AD102" s="44">
        <f t="shared" si="147"/>
        <v>9.5511525224473814</v>
      </c>
      <c r="AE102" s="44">
        <f t="shared" si="148"/>
        <v>9.8211262599722726</v>
      </c>
      <c r="AF102" s="44">
        <f t="shared" si="149"/>
        <v>10.127636252551653</v>
      </c>
      <c r="AG102" s="44">
        <f t="shared" si="150"/>
        <v>10.470414124336214</v>
      </c>
      <c r="AH102" s="44">
        <f t="shared" si="151"/>
        <v>10.821456278567766</v>
      </c>
      <c r="AI102" s="44">
        <f t="shared" si="152"/>
        <v>11.030726239543597</v>
      </c>
      <c r="AJ102" s="44" t="str">
        <f t="shared" si="153"/>
        <v/>
      </c>
      <c r="AK102" s="44">
        <f t="shared" si="154"/>
        <v>-11.030726239543597</v>
      </c>
      <c r="AL102" s="44">
        <f t="shared" si="155"/>
        <v>-10.821456278567766</v>
      </c>
      <c r="AM102" s="44">
        <f t="shared" si="156"/>
        <v>-10.470414124336214</v>
      </c>
      <c r="AN102" s="44">
        <f t="shared" si="157"/>
        <v>-10.127636252551653</v>
      </c>
      <c r="AO102" s="44">
        <f t="shared" si="158"/>
        <v>-9.8211262599722726</v>
      </c>
      <c r="AP102" s="44">
        <f t="shared" si="159"/>
        <v>-9.5511525224473814</v>
      </c>
      <c r="AQ102" s="44">
        <f t="shared" si="160"/>
        <v>-9.3125596163959283</v>
      </c>
      <c r="AR102" s="44">
        <f t="shared" si="161"/>
        <v>-9.099968955609997</v>
      </c>
      <c r="AS102" s="44">
        <f t="shared" si="162"/>
        <v>-8.908846445537236</v>
      </c>
      <c r="AT102" s="45">
        <f t="shared" si="163"/>
        <v>-8.7355679021366939</v>
      </c>
    </row>
    <row r="103" spans="1:46" ht="23.25" customHeight="1" x14ac:dyDescent="0.3">
      <c r="A103" s="5">
        <v>-0.30000000000000004</v>
      </c>
      <c r="B103" s="2">
        <f t="shared" si="164"/>
        <v>7.0710633116006989E-17</v>
      </c>
      <c r="C103" s="10">
        <f t="shared" si="166"/>
        <v>7.2556489916592609E-2</v>
      </c>
      <c r="D103" s="11">
        <f t="shared" si="166"/>
        <v>0.10540925533894598</v>
      </c>
      <c r="E103" s="11">
        <f t="shared" si="166"/>
        <v>0.15813403261627693</v>
      </c>
      <c r="F103" s="11">
        <f t="shared" si="166"/>
        <v>0.24590681540316658</v>
      </c>
      <c r="G103" s="11">
        <f t="shared" si="166"/>
        <v>0.39752319599996261</v>
      </c>
      <c r="H103" s="11">
        <f t="shared" si="166"/>
        <v>0.66759829856512942</v>
      </c>
      <c r="I103" s="11">
        <f t="shared" si="166"/>
        <v>1.1519999999999995</v>
      </c>
      <c r="J103" s="11">
        <f t="shared" si="166"/>
        <v>1.9641855032959641</v>
      </c>
      <c r="K103" s="11">
        <f t="shared" si="166"/>
        <v>2.95402471362548</v>
      </c>
      <c r="L103" s="11">
        <f t="shared" si="166"/>
        <v>2.8460498941515411</v>
      </c>
      <c r="M103" s="11">
        <f t="shared" si="167"/>
        <v>-6.8063803050478875E-16</v>
      </c>
      <c r="N103" s="11">
        <f t="shared" si="167"/>
        <v>-2.8460498941515406</v>
      </c>
      <c r="O103" s="11">
        <f t="shared" si="167"/>
        <v>-2.9540247136254791</v>
      </c>
      <c r="P103" s="11">
        <f t="shared" si="167"/>
        <v>-1.9641855032959648</v>
      </c>
      <c r="Q103" s="11">
        <f t="shared" si="167"/>
        <v>-1.1519999999999995</v>
      </c>
      <c r="R103" s="11">
        <f t="shared" si="167"/>
        <v>-0.66759829856512942</v>
      </c>
      <c r="S103" s="11">
        <f t="shared" si="167"/>
        <v>-0.39752319599996266</v>
      </c>
      <c r="T103" s="11">
        <f t="shared" si="167"/>
        <v>-0.24590681540316661</v>
      </c>
      <c r="U103" s="11">
        <f t="shared" si="167"/>
        <v>-0.15813403261627701</v>
      </c>
      <c r="V103" s="11">
        <f t="shared" si="167"/>
        <v>-0.10540925533894602</v>
      </c>
      <c r="W103" s="12">
        <f t="shared" si="167"/>
        <v>-7.2556489916592595E-2</v>
      </c>
      <c r="X103" s="5">
        <v>-0.30000000000000004</v>
      </c>
      <c r="Y103" s="39">
        <f t="shared" si="165"/>
        <v>0</v>
      </c>
      <c r="Z103" s="43">
        <f t="shared" si="143"/>
        <v>8.8606762645877666</v>
      </c>
      <c r="AA103" s="44">
        <f t="shared" si="144"/>
        <v>9.0228787452803374</v>
      </c>
      <c r="AB103" s="44">
        <f t="shared" si="145"/>
        <v>9.1990253461301279</v>
      </c>
      <c r="AC103" s="44">
        <f t="shared" si="146"/>
        <v>9.390770565546239</v>
      </c>
      <c r="AD103" s="44">
        <f t="shared" si="147"/>
        <v>9.5993624753846092</v>
      </c>
      <c r="AE103" s="44">
        <f t="shared" si="148"/>
        <v>9.8245152211697064</v>
      </c>
      <c r="AF103" s="44">
        <f t="shared" si="149"/>
        <v>10.061452479087192</v>
      </c>
      <c r="AG103" s="44">
        <f t="shared" si="150"/>
        <v>10.293182501400722</v>
      </c>
      <c r="AH103" s="44">
        <f t="shared" si="151"/>
        <v>10.470414124336214</v>
      </c>
      <c r="AI103" s="44">
        <f t="shared" si="152"/>
        <v>10.454242509439325</v>
      </c>
      <c r="AJ103" s="44" t="str">
        <f t="shared" si="153"/>
        <v/>
      </c>
      <c r="AK103" s="44">
        <f t="shared" si="154"/>
        <v>-10.454242509439325</v>
      </c>
      <c r="AL103" s="44">
        <f t="shared" si="155"/>
        <v>-10.470414124336214</v>
      </c>
      <c r="AM103" s="44">
        <f t="shared" si="156"/>
        <v>-10.293182501400722</v>
      </c>
      <c r="AN103" s="44">
        <f t="shared" si="157"/>
        <v>-10.061452479087192</v>
      </c>
      <c r="AO103" s="44">
        <f t="shared" si="158"/>
        <v>-9.8245152211697064</v>
      </c>
      <c r="AP103" s="44">
        <f t="shared" si="159"/>
        <v>-9.5993624753846092</v>
      </c>
      <c r="AQ103" s="44">
        <f t="shared" si="160"/>
        <v>-9.390770565546239</v>
      </c>
      <c r="AR103" s="44">
        <f t="shared" si="161"/>
        <v>-9.1990253461301279</v>
      </c>
      <c r="AS103" s="44">
        <f t="shared" si="162"/>
        <v>-9.0228787452803374</v>
      </c>
      <c r="AT103" s="45">
        <f t="shared" si="163"/>
        <v>-8.8606762645877666</v>
      </c>
    </row>
    <row r="104" spans="1:46" ht="23.25" customHeight="1" x14ac:dyDescent="0.3">
      <c r="A104" s="5">
        <v>-0.4</v>
      </c>
      <c r="B104" s="2">
        <f t="shared" si="164"/>
        <v>6.6084703846735505E-18</v>
      </c>
      <c r="C104" s="10">
        <f t="shared" si="166"/>
        <v>8.2801131767413147E-2</v>
      </c>
      <c r="D104" s="11">
        <f t="shared" si="166"/>
        <v>0.11654520760381644</v>
      </c>
      <c r="E104" s="11">
        <f t="shared" si="166"/>
        <v>0.16770509831248426</v>
      </c>
      <c r="F104" s="11">
        <f t="shared" si="166"/>
        <v>0.24660160249688778</v>
      </c>
      <c r="G104" s="11">
        <f t="shared" si="166"/>
        <v>0.369253089203185</v>
      </c>
      <c r="H104" s="11">
        <f t="shared" si="166"/>
        <v>0.55743163077432245</v>
      </c>
      <c r="I104" s="11">
        <f t="shared" si="166"/>
        <v>0.82864075920298486</v>
      </c>
      <c r="J104" s="11">
        <f t="shared" si="166"/>
        <v>1.1519999999999992</v>
      </c>
      <c r="K104" s="11">
        <f t="shared" si="166"/>
        <v>1.341640786499873</v>
      </c>
      <c r="L104" s="11">
        <f t="shared" si="166"/>
        <v>1.0070683392512103</v>
      </c>
      <c r="M104" s="11">
        <f t="shared" si="167"/>
        <v>-2.8714416911920777E-16</v>
      </c>
      <c r="N104" s="11">
        <f t="shared" si="167"/>
        <v>-1.007068339251209</v>
      </c>
      <c r="O104" s="11">
        <f t="shared" si="167"/>
        <v>-1.3416407864998736</v>
      </c>
      <c r="P104" s="11">
        <f t="shared" si="167"/>
        <v>-1.1519999999999995</v>
      </c>
      <c r="Q104" s="11">
        <f t="shared" si="167"/>
        <v>-0.82864075920298519</v>
      </c>
      <c r="R104" s="11">
        <f t="shared" si="167"/>
        <v>-0.55743163077432267</v>
      </c>
      <c r="S104" s="11">
        <f t="shared" si="167"/>
        <v>-0.36925308920318506</v>
      </c>
      <c r="T104" s="11">
        <f t="shared" si="167"/>
        <v>-0.2466016024968879</v>
      </c>
      <c r="U104" s="11">
        <f t="shared" si="167"/>
        <v>-0.16770509831248429</v>
      </c>
      <c r="V104" s="11">
        <f t="shared" si="167"/>
        <v>-0.11654520760381644</v>
      </c>
      <c r="W104" s="12">
        <f t="shared" si="167"/>
        <v>-8.2801131767413202E-2</v>
      </c>
      <c r="X104" s="5">
        <v>-0.4</v>
      </c>
      <c r="Y104" s="39">
        <f t="shared" si="165"/>
        <v>0</v>
      </c>
      <c r="Z104" s="43">
        <f t="shared" si="143"/>
        <v>8.9180362729803289</v>
      </c>
      <c r="AA104" s="44">
        <f t="shared" si="144"/>
        <v>9.0664944198213373</v>
      </c>
      <c r="AB104" s="44">
        <f t="shared" si="145"/>
        <v>9.2245462655597095</v>
      </c>
      <c r="AC104" s="44">
        <f t="shared" si="146"/>
        <v>9.3919958944547428</v>
      </c>
      <c r="AD104" s="44">
        <f t="shared" si="147"/>
        <v>9.5673241373442703</v>
      </c>
      <c r="AE104" s="44">
        <f t="shared" si="148"/>
        <v>9.7461916085843043</v>
      </c>
      <c r="AF104" s="44">
        <f t="shared" si="149"/>
        <v>9.9183662915758219</v>
      </c>
      <c r="AG104" s="44">
        <f t="shared" si="150"/>
        <v>10.061452479087192</v>
      </c>
      <c r="AH104" s="44">
        <f t="shared" si="151"/>
        <v>10.127636252551653</v>
      </c>
      <c r="AI104" s="44">
        <f t="shared" si="152"/>
        <v>10.003058942601941</v>
      </c>
      <c r="AJ104" s="44" t="str">
        <f t="shared" si="153"/>
        <v/>
      </c>
      <c r="AK104" s="44">
        <f t="shared" si="154"/>
        <v>-10.003058942601939</v>
      </c>
      <c r="AL104" s="44">
        <f t="shared" si="155"/>
        <v>-10.127636252551653</v>
      </c>
      <c r="AM104" s="44">
        <f t="shared" si="156"/>
        <v>-10.061452479087192</v>
      </c>
      <c r="AN104" s="44">
        <f t="shared" si="157"/>
        <v>-9.9183662915758219</v>
      </c>
      <c r="AO104" s="44">
        <f t="shared" si="158"/>
        <v>-9.7461916085843043</v>
      </c>
      <c r="AP104" s="44">
        <f t="shared" si="159"/>
        <v>-9.5673241373442703</v>
      </c>
      <c r="AQ104" s="44">
        <f t="shared" si="160"/>
        <v>-9.3919958944547428</v>
      </c>
      <c r="AR104" s="44">
        <f t="shared" si="161"/>
        <v>-9.2245462655597095</v>
      </c>
      <c r="AS104" s="44">
        <f t="shared" si="162"/>
        <v>-9.0664944198213373</v>
      </c>
      <c r="AT104" s="45">
        <f t="shared" si="163"/>
        <v>-8.9180362729803289</v>
      </c>
    </row>
    <row r="105" spans="1:46" ht="23.25" customHeight="1" x14ac:dyDescent="0.3">
      <c r="A105" s="5">
        <v>-0.5</v>
      </c>
      <c r="B105" s="2">
        <f t="shared" si="164"/>
        <v>-3.9650822308041306E-17</v>
      </c>
      <c r="C105" s="10">
        <f t="shared" si="166"/>
        <v>8.5865010335991962E-2</v>
      </c>
      <c r="D105" s="11">
        <f t="shared" si="166"/>
        <v>0.11669952956410702</v>
      </c>
      <c r="E105" s="11">
        <f t="shared" si="166"/>
        <v>0.16058546345254793</v>
      </c>
      <c r="F105" s="11">
        <f t="shared" si="166"/>
        <v>0.22289996472061771</v>
      </c>
      <c r="G105" s="11">
        <f t="shared" si="166"/>
        <v>0.30968339677400253</v>
      </c>
      <c r="H105" s="11">
        <f t="shared" si="166"/>
        <v>0.4242640687119284</v>
      </c>
      <c r="I105" s="11">
        <f t="shared" si="166"/>
        <v>0.55743163077432256</v>
      </c>
      <c r="J105" s="11">
        <f t="shared" si="166"/>
        <v>0.66759829856512931</v>
      </c>
      <c r="K105" s="11">
        <f t="shared" si="166"/>
        <v>0.66240905413930529</v>
      </c>
      <c r="L105" s="11">
        <f t="shared" si="166"/>
        <v>0.43516893891608893</v>
      </c>
      <c r="M105" s="11">
        <f t="shared" si="167"/>
        <v>-1.4701781458903438E-16</v>
      </c>
      <c r="N105" s="11">
        <f t="shared" si="167"/>
        <v>-0.43516893891608877</v>
      </c>
      <c r="O105" s="11">
        <f t="shared" si="167"/>
        <v>-0.66240905413930506</v>
      </c>
      <c r="P105" s="11">
        <f t="shared" si="167"/>
        <v>-0.66759829856512942</v>
      </c>
      <c r="Q105" s="11">
        <f t="shared" si="167"/>
        <v>-0.55743163077432267</v>
      </c>
      <c r="R105" s="11">
        <f t="shared" si="167"/>
        <v>-0.42426406871192857</v>
      </c>
      <c r="S105" s="11">
        <f t="shared" si="167"/>
        <v>-0.30968339677400269</v>
      </c>
      <c r="T105" s="11">
        <f t="shared" si="167"/>
        <v>-0.22289996472061771</v>
      </c>
      <c r="U105" s="11">
        <f t="shared" si="167"/>
        <v>-0.16058546345254796</v>
      </c>
      <c r="V105" s="11">
        <f t="shared" si="167"/>
        <v>-0.11669952956410706</v>
      </c>
      <c r="W105" s="12">
        <f t="shared" si="167"/>
        <v>-8.5865010335991948E-2</v>
      </c>
      <c r="X105" s="5">
        <v>-0.5</v>
      </c>
      <c r="Y105" s="39">
        <f t="shared" si="165"/>
        <v>0</v>
      </c>
      <c r="Z105" s="43">
        <f t="shared" si="143"/>
        <v>8.9338162265355407</v>
      </c>
      <c r="AA105" s="44">
        <f t="shared" si="144"/>
        <v>9.067069105333081</v>
      </c>
      <c r="AB105" s="44">
        <f t="shared" si="145"/>
        <v>9.2057062294353429</v>
      </c>
      <c r="AC105" s="44">
        <f t="shared" si="146"/>
        <v>9.3481099997424959</v>
      </c>
      <c r="AD105" s="44">
        <f t="shared" si="147"/>
        <v>9.4909179219124074</v>
      </c>
      <c r="AE105" s="44">
        <f t="shared" si="148"/>
        <v>9.6276362525516532</v>
      </c>
      <c r="AF105" s="44">
        <f t="shared" si="149"/>
        <v>9.7461916085843043</v>
      </c>
      <c r="AG105" s="44">
        <f t="shared" si="150"/>
        <v>9.8245152211697064</v>
      </c>
      <c r="AH105" s="44">
        <f t="shared" si="151"/>
        <v>9.8211262599722726</v>
      </c>
      <c r="AI105" s="44">
        <f t="shared" si="152"/>
        <v>9.6386578891286359</v>
      </c>
      <c r="AJ105" s="44" t="str">
        <f t="shared" si="153"/>
        <v/>
      </c>
      <c r="AK105" s="44">
        <f t="shared" si="154"/>
        <v>-9.6386578891286359</v>
      </c>
      <c r="AL105" s="44">
        <f t="shared" si="155"/>
        <v>-9.8211262599722726</v>
      </c>
      <c r="AM105" s="44">
        <f t="shared" si="156"/>
        <v>-9.8245152211697064</v>
      </c>
      <c r="AN105" s="44">
        <f t="shared" si="157"/>
        <v>-9.7461916085843043</v>
      </c>
      <c r="AO105" s="44">
        <f t="shared" si="158"/>
        <v>-9.6276362525516532</v>
      </c>
      <c r="AP105" s="44">
        <f t="shared" si="159"/>
        <v>-9.4909179219124074</v>
      </c>
      <c r="AQ105" s="44">
        <f t="shared" si="160"/>
        <v>-9.3481099997424959</v>
      </c>
      <c r="AR105" s="44">
        <f t="shared" si="161"/>
        <v>-9.2057062294353429</v>
      </c>
      <c r="AS105" s="44">
        <f t="shared" si="162"/>
        <v>-9.067069105333081</v>
      </c>
      <c r="AT105" s="45">
        <f t="shared" si="163"/>
        <v>-8.9338162265355407</v>
      </c>
    </row>
    <row r="106" spans="1:46" ht="23.25" customHeight="1" x14ac:dyDescent="0.3">
      <c r="A106" s="5">
        <v>-0.6</v>
      </c>
      <c r="B106" s="2">
        <f t="shared" si="164"/>
        <v>-3.3703198961835107E-17</v>
      </c>
      <c r="C106" s="10">
        <f t="shared" si="166"/>
        <v>8.3449787320641219E-2</v>
      </c>
      <c r="D106" s="11">
        <f t="shared" si="166"/>
        <v>0.10940832272686969</v>
      </c>
      <c r="E106" s="11">
        <f t="shared" si="166"/>
        <v>0.14400000000000002</v>
      </c>
      <c r="F106" s="11">
        <f t="shared" si="166"/>
        <v>0.18915735422249608</v>
      </c>
      <c r="G106" s="11">
        <f t="shared" si="166"/>
        <v>0.24552318791199565</v>
      </c>
      <c r="H106" s="11">
        <f t="shared" si="166"/>
        <v>0.30968339677400258</v>
      </c>
      <c r="I106" s="11">
        <f t="shared" si="166"/>
        <v>0.369253089203185</v>
      </c>
      <c r="J106" s="11">
        <f t="shared" si="166"/>
        <v>0.39752319599996261</v>
      </c>
      <c r="K106" s="11">
        <f t="shared" si="166"/>
        <v>0.35575623676894275</v>
      </c>
      <c r="L106" s="11">
        <f t="shared" si="166"/>
        <v>0.21615644788140476</v>
      </c>
      <c r="M106" s="11">
        <f t="shared" si="167"/>
        <v>-8.5079753813098619E-17</v>
      </c>
      <c r="N106" s="11">
        <f t="shared" si="167"/>
        <v>-0.21615644788140498</v>
      </c>
      <c r="O106" s="11">
        <f t="shared" si="167"/>
        <v>-0.35575623676894258</v>
      </c>
      <c r="P106" s="11">
        <f t="shared" si="167"/>
        <v>-0.39752319599996266</v>
      </c>
      <c r="Q106" s="11">
        <f t="shared" si="167"/>
        <v>-0.36925308920318517</v>
      </c>
      <c r="R106" s="11">
        <f t="shared" si="167"/>
        <v>-0.30968339677400264</v>
      </c>
      <c r="S106" s="11">
        <f t="shared" si="167"/>
        <v>-0.24552318791199573</v>
      </c>
      <c r="T106" s="11">
        <f t="shared" si="167"/>
        <v>-0.1891573542224961</v>
      </c>
      <c r="U106" s="11">
        <f t="shared" si="167"/>
        <v>-0.14400000000000004</v>
      </c>
      <c r="V106" s="11">
        <f t="shared" si="167"/>
        <v>-0.10940832272686966</v>
      </c>
      <c r="W106" s="12">
        <f t="shared" si="167"/>
        <v>-8.3449787320641206E-2</v>
      </c>
      <c r="X106" s="5">
        <v>-0.6</v>
      </c>
      <c r="Y106" s="39">
        <f t="shared" si="165"/>
        <v>0</v>
      </c>
      <c r="Z106" s="43">
        <f t="shared" si="143"/>
        <v>8.9214252341777627</v>
      </c>
      <c r="AA106" s="44">
        <f t="shared" si="144"/>
        <v>9.0390503601772263</v>
      </c>
      <c r="AB106" s="44">
        <f t="shared" si="145"/>
        <v>9.1583624920952502</v>
      </c>
      <c r="AC106" s="44">
        <f t="shared" si="146"/>
        <v>9.2768232308318304</v>
      </c>
      <c r="AD106" s="44">
        <f t="shared" si="147"/>
        <v>9.3900925144087779</v>
      </c>
      <c r="AE106" s="44">
        <f t="shared" si="148"/>
        <v>9.4909179219124074</v>
      </c>
      <c r="AF106" s="44">
        <f t="shared" si="149"/>
        <v>9.5673241373442703</v>
      </c>
      <c r="AG106" s="44">
        <f t="shared" si="150"/>
        <v>9.5993624753846092</v>
      </c>
      <c r="AH106" s="44">
        <f t="shared" si="151"/>
        <v>9.5511525224473814</v>
      </c>
      <c r="AI106" s="44">
        <f t="shared" si="152"/>
        <v>9.334768194935819</v>
      </c>
      <c r="AJ106" s="44" t="str">
        <f t="shared" si="153"/>
        <v/>
      </c>
      <c r="AK106" s="44">
        <f t="shared" si="154"/>
        <v>-9.334768194935819</v>
      </c>
      <c r="AL106" s="44">
        <f t="shared" si="155"/>
        <v>-9.5511525224473814</v>
      </c>
      <c r="AM106" s="44">
        <f t="shared" si="156"/>
        <v>-9.5993624753846092</v>
      </c>
      <c r="AN106" s="44">
        <f t="shared" si="157"/>
        <v>-9.5673241373442703</v>
      </c>
      <c r="AO106" s="44">
        <f t="shared" si="158"/>
        <v>-9.4909179219124074</v>
      </c>
      <c r="AP106" s="44">
        <f t="shared" si="159"/>
        <v>-9.3900925144087779</v>
      </c>
      <c r="AQ106" s="44">
        <f t="shared" si="160"/>
        <v>-9.2768232308318304</v>
      </c>
      <c r="AR106" s="44">
        <f t="shared" si="161"/>
        <v>-9.1583624920952502</v>
      </c>
      <c r="AS106" s="44">
        <f t="shared" si="162"/>
        <v>-9.0390503601772263</v>
      </c>
      <c r="AT106" s="45">
        <f t="shared" si="163"/>
        <v>-8.9214252341777627</v>
      </c>
    </row>
    <row r="107" spans="1:46" ht="23.25" customHeight="1" x14ac:dyDescent="0.3">
      <c r="A107" s="5">
        <v>-0.7</v>
      </c>
      <c r="B107" s="2">
        <f t="shared" si="164"/>
        <v>-1.6521175961683877E-17</v>
      </c>
      <c r="C107" s="10">
        <f t="shared" si="166"/>
        <v>7.7491420795909427E-2</v>
      </c>
      <c r="D107" s="11">
        <f t="shared" si="166"/>
        <v>9.8085186774573119E-2</v>
      </c>
      <c r="E107" s="11">
        <f t="shared" si="166"/>
        <v>0.12376936791326205</v>
      </c>
      <c r="F107" s="11">
        <f t="shared" si="166"/>
        <v>0.15461518539064453</v>
      </c>
      <c r="G107" s="11">
        <f t="shared" si="166"/>
        <v>0.18915735422249602</v>
      </c>
      <c r="H107" s="11">
        <f t="shared" si="166"/>
        <v>0.22289996472061765</v>
      </c>
      <c r="I107" s="11">
        <f t="shared" si="166"/>
        <v>0.24660160249688784</v>
      </c>
      <c r="J107" s="11">
        <f t="shared" si="166"/>
        <v>0.24590681540316658</v>
      </c>
      <c r="K107" s="11">
        <f t="shared" si="166"/>
        <v>0.20538069369330511</v>
      </c>
      <c r="L107" s="11">
        <f t="shared" si="166"/>
        <v>0.11879393923934002</v>
      </c>
      <c r="M107" s="11">
        <f t="shared" si="167"/>
        <v>-5.3577920768598555E-17</v>
      </c>
      <c r="N107" s="11">
        <f t="shared" si="167"/>
        <v>-0.11879393923933997</v>
      </c>
      <c r="O107" s="11">
        <f t="shared" si="167"/>
        <v>-0.20538069369330508</v>
      </c>
      <c r="P107" s="11">
        <f t="shared" si="167"/>
        <v>-0.24590681540316653</v>
      </c>
      <c r="Q107" s="11">
        <f t="shared" si="167"/>
        <v>-0.2466016024968879</v>
      </c>
      <c r="R107" s="11">
        <f t="shared" si="167"/>
        <v>-0.22289996472061765</v>
      </c>
      <c r="S107" s="11">
        <f t="shared" si="167"/>
        <v>-0.1891573542224961</v>
      </c>
      <c r="T107" s="11">
        <f t="shared" si="167"/>
        <v>-0.15461518539064456</v>
      </c>
      <c r="U107" s="11">
        <f t="shared" si="167"/>
        <v>-0.12376936791326212</v>
      </c>
      <c r="V107" s="11">
        <f t="shared" si="167"/>
        <v>-9.8085186774573091E-2</v>
      </c>
      <c r="W107" s="12">
        <f t="shared" si="167"/>
        <v>-7.7491420795909441E-2</v>
      </c>
      <c r="X107" s="5">
        <v>-0.7</v>
      </c>
      <c r="Y107" s="39">
        <f t="shared" si="165"/>
        <v>0</v>
      </c>
      <c r="Z107" s="43">
        <f t="shared" si="143"/>
        <v>8.8892536237032349</v>
      </c>
      <c r="AA107" s="44">
        <f t="shared" si="144"/>
        <v>8.9916034234061524</v>
      </c>
      <c r="AB107" s="44">
        <f t="shared" si="145"/>
        <v>9.0926131730173125</v>
      </c>
      <c r="AC107" s="44">
        <f t="shared" si="146"/>
        <v>9.1892521455169387</v>
      </c>
      <c r="AD107" s="44">
        <f t="shared" si="147"/>
        <v>9.2768232308318304</v>
      </c>
      <c r="AE107" s="44">
        <f t="shared" si="148"/>
        <v>9.3481099997424977</v>
      </c>
      <c r="AF107" s="44">
        <f t="shared" si="149"/>
        <v>9.3919958944547428</v>
      </c>
      <c r="AG107" s="44">
        <f t="shared" si="150"/>
        <v>9.390770565546239</v>
      </c>
      <c r="AH107" s="44">
        <f t="shared" si="151"/>
        <v>9.3125596163959283</v>
      </c>
      <c r="AI107" s="44">
        <f t="shared" si="152"/>
        <v>9.0747942838938727</v>
      </c>
      <c r="AJ107" s="44" t="str">
        <f t="shared" si="153"/>
        <v/>
      </c>
      <c r="AK107" s="44">
        <f t="shared" si="154"/>
        <v>-9.0747942838938727</v>
      </c>
      <c r="AL107" s="44">
        <f t="shared" si="155"/>
        <v>-9.3125596163959283</v>
      </c>
      <c r="AM107" s="44">
        <f t="shared" si="156"/>
        <v>-9.390770565546239</v>
      </c>
      <c r="AN107" s="44">
        <f t="shared" si="157"/>
        <v>-9.3919958944547428</v>
      </c>
      <c r="AO107" s="44">
        <f t="shared" si="158"/>
        <v>-9.3481099997424977</v>
      </c>
      <c r="AP107" s="44">
        <f t="shared" si="159"/>
        <v>-9.2768232308318304</v>
      </c>
      <c r="AQ107" s="44">
        <f t="shared" si="160"/>
        <v>-9.1892521455169387</v>
      </c>
      <c r="AR107" s="44">
        <f t="shared" si="161"/>
        <v>-9.0926131730173143</v>
      </c>
      <c r="AS107" s="44">
        <f t="shared" si="162"/>
        <v>-8.9916034234061524</v>
      </c>
      <c r="AT107" s="45">
        <f t="shared" si="163"/>
        <v>-8.8892536237032349</v>
      </c>
    </row>
    <row r="108" spans="1:46" ht="23.25" customHeight="1" x14ac:dyDescent="0.3">
      <c r="A108" s="5">
        <v>-0.79999999999999993</v>
      </c>
      <c r="B108" s="2">
        <f t="shared" si="164"/>
        <v>-1.3877787807814457E-17</v>
      </c>
      <c r="C108" s="10">
        <f t="shared" si="166"/>
        <v>6.9678953846790334E-2</v>
      </c>
      <c r="D108" s="11">
        <f t="shared" si="166"/>
        <v>8.5316640420489115E-2</v>
      </c>
      <c r="E108" s="11">
        <f t="shared" si="166"/>
        <v>0.10358009490037319</v>
      </c>
      <c r="F108" s="11">
        <f t="shared" si="166"/>
        <v>0.1237693679132621</v>
      </c>
      <c r="G108" s="11">
        <f t="shared" si="166"/>
        <v>0.14399999999999999</v>
      </c>
      <c r="H108" s="11">
        <f t="shared" si="166"/>
        <v>0.1605854634525479</v>
      </c>
      <c r="I108" s="11">
        <f t="shared" si="166"/>
        <v>0.16770509831248423</v>
      </c>
      <c r="J108" s="11">
        <f t="shared" si="166"/>
        <v>0.15813403261627701</v>
      </c>
      <c r="K108" s="11">
        <f t="shared" si="166"/>
        <v>0.12588354240640123</v>
      </c>
      <c r="L108" s="11">
        <f t="shared" si="166"/>
        <v>7.0457600713396518E-2</v>
      </c>
      <c r="M108" s="11">
        <f t="shared" si="167"/>
        <v>-3.5893021139900983E-17</v>
      </c>
      <c r="N108" s="11">
        <f t="shared" si="167"/>
        <v>-7.0457600713396601E-2</v>
      </c>
      <c r="O108" s="11">
        <f t="shared" si="167"/>
        <v>-0.12588354240640129</v>
      </c>
      <c r="P108" s="11">
        <f t="shared" si="167"/>
        <v>-0.15813403261627701</v>
      </c>
      <c r="Q108" s="11">
        <f t="shared" si="167"/>
        <v>-0.16770509831248429</v>
      </c>
      <c r="R108" s="11">
        <f t="shared" si="167"/>
        <v>-0.16058546345254793</v>
      </c>
      <c r="S108" s="11">
        <f t="shared" si="167"/>
        <v>-0.14400000000000004</v>
      </c>
      <c r="T108" s="11">
        <f t="shared" si="167"/>
        <v>-0.12376936791326212</v>
      </c>
      <c r="U108" s="11">
        <f t="shared" si="167"/>
        <v>-0.1035800949003732</v>
      </c>
      <c r="V108" s="11">
        <f t="shared" si="167"/>
        <v>-8.5316640420489129E-2</v>
      </c>
      <c r="W108" s="12">
        <f t="shared" si="167"/>
        <v>-6.9678953846790348E-2</v>
      </c>
      <c r="X108" s="5">
        <v>-0.79999999999999993</v>
      </c>
      <c r="Y108" s="39">
        <f t="shared" si="165"/>
        <v>0</v>
      </c>
      <c r="Z108" s="43">
        <f t="shared" si="143"/>
        <v>8.8431016215923606</v>
      </c>
      <c r="AA108" s="44">
        <f t="shared" si="144"/>
        <v>8.9310337455634929</v>
      </c>
      <c r="AB108" s="44">
        <f t="shared" si="145"/>
        <v>9.0152763045838782</v>
      </c>
      <c r="AC108" s="44">
        <f t="shared" si="146"/>
        <v>9.0926131730173143</v>
      </c>
      <c r="AD108" s="44">
        <f t="shared" si="147"/>
        <v>9.1583624920952502</v>
      </c>
      <c r="AE108" s="44">
        <f t="shared" si="148"/>
        <v>9.2057062294353429</v>
      </c>
      <c r="AF108" s="44">
        <f t="shared" si="149"/>
        <v>9.2245462655597095</v>
      </c>
      <c r="AG108" s="44">
        <f t="shared" si="150"/>
        <v>9.1990253461301279</v>
      </c>
      <c r="AH108" s="44">
        <f t="shared" si="151"/>
        <v>9.099968955609997</v>
      </c>
      <c r="AI108" s="44">
        <f t="shared" si="152"/>
        <v>8.8479278501044671</v>
      </c>
      <c r="AJ108" s="44" t="str">
        <f t="shared" si="153"/>
        <v/>
      </c>
      <c r="AK108" s="44">
        <f t="shared" si="154"/>
        <v>-8.8479278501044671</v>
      </c>
      <c r="AL108" s="44">
        <f t="shared" si="155"/>
        <v>-9.099968955609997</v>
      </c>
      <c r="AM108" s="44">
        <f t="shared" si="156"/>
        <v>-9.1990253461301279</v>
      </c>
      <c r="AN108" s="44">
        <f t="shared" si="157"/>
        <v>-9.2245462655597095</v>
      </c>
      <c r="AO108" s="44">
        <f t="shared" si="158"/>
        <v>-9.2057062294353429</v>
      </c>
      <c r="AP108" s="44">
        <f t="shared" si="159"/>
        <v>-9.1583624920952502</v>
      </c>
      <c r="AQ108" s="44">
        <f t="shared" si="160"/>
        <v>-9.0926131730173143</v>
      </c>
      <c r="AR108" s="44">
        <f t="shared" si="161"/>
        <v>-9.0152763045838782</v>
      </c>
      <c r="AS108" s="44">
        <f t="shared" si="162"/>
        <v>-8.9310337455634929</v>
      </c>
      <c r="AT108" s="45">
        <f t="shared" si="163"/>
        <v>-8.8431016215923606</v>
      </c>
    </row>
    <row r="109" spans="1:46" ht="23.25" customHeight="1" x14ac:dyDescent="0.3">
      <c r="A109" s="5">
        <v>-0.89999999999999991</v>
      </c>
      <c r="B109" s="2">
        <f t="shared" si="164"/>
        <v>0</v>
      </c>
      <c r="C109" s="10">
        <f t="shared" si="166"/>
        <v>6.1258636637079138E-2</v>
      </c>
      <c r="D109" s="11">
        <f t="shared" si="166"/>
        <v>7.2747611233183934E-2</v>
      </c>
      <c r="E109" s="11">
        <f t="shared" si="166"/>
        <v>8.5316640420489115E-2</v>
      </c>
      <c r="F109" s="11">
        <f t="shared" si="166"/>
        <v>9.8085186774573133E-2</v>
      </c>
      <c r="G109" s="11">
        <f t="shared" si="166"/>
        <v>0.10940832272686969</v>
      </c>
      <c r="H109" s="11">
        <f t="shared" si="166"/>
        <v>0.11669952956410702</v>
      </c>
      <c r="I109" s="11">
        <f t="shared" si="166"/>
        <v>0.1165452076038164</v>
      </c>
      <c r="J109" s="11">
        <f t="shared" si="166"/>
        <v>0.10540925533894603</v>
      </c>
      <c r="K109" s="11">
        <f t="shared" si="166"/>
        <v>8.1067437523926963E-2</v>
      </c>
      <c r="L109" s="11">
        <f t="shared" si="166"/>
        <v>4.4343414693944913E-2</v>
      </c>
      <c r="M109" s="11">
        <f t="shared" si="167"/>
        <v>-2.5208815944621819E-17</v>
      </c>
      <c r="N109" s="11">
        <f t="shared" si="167"/>
        <v>-4.4343414693944962E-2</v>
      </c>
      <c r="O109" s="11">
        <f t="shared" si="167"/>
        <v>-8.1067437523926908E-2</v>
      </c>
      <c r="P109" s="11">
        <f t="shared" si="167"/>
        <v>-0.10540925533894599</v>
      </c>
      <c r="Q109" s="11">
        <f t="shared" si="167"/>
        <v>-0.11654520760381647</v>
      </c>
      <c r="R109" s="11">
        <f t="shared" si="167"/>
        <v>-0.11669952956410706</v>
      </c>
      <c r="S109" s="11">
        <f t="shared" si="167"/>
        <v>-0.10940832272686969</v>
      </c>
      <c r="T109" s="11">
        <f t="shared" si="167"/>
        <v>-9.8085186774573105E-2</v>
      </c>
      <c r="U109" s="11">
        <f t="shared" si="167"/>
        <v>-8.5316640420489129E-2</v>
      </c>
      <c r="V109" s="11">
        <f t="shared" si="167"/>
        <v>-7.2747611233183934E-2</v>
      </c>
      <c r="W109" s="12">
        <f t="shared" si="167"/>
        <v>-6.1258636637079152E-2</v>
      </c>
      <c r="X109" s="5">
        <v>-0.89999999999999991</v>
      </c>
      <c r="Y109" s="39">
        <f t="shared" si="165"/>
        <v>0</v>
      </c>
      <c r="Z109" s="43">
        <f t="shared" si="143"/>
        <v>8.787167326986026</v>
      </c>
      <c r="AA109" s="44">
        <f t="shared" si="144"/>
        <v>8.8618187372417356</v>
      </c>
      <c r="AB109" s="44">
        <f t="shared" si="145"/>
        <v>8.9310337455634929</v>
      </c>
      <c r="AC109" s="44">
        <f t="shared" si="146"/>
        <v>8.9916034234061524</v>
      </c>
      <c r="AD109" s="44">
        <f t="shared" si="147"/>
        <v>9.0390503601772263</v>
      </c>
      <c r="AE109" s="44">
        <f t="shared" si="148"/>
        <v>9.067069105333081</v>
      </c>
      <c r="AF109" s="44">
        <f t="shared" si="149"/>
        <v>9.0664944198213373</v>
      </c>
      <c r="AG109" s="44">
        <f t="shared" si="150"/>
        <v>9.0228787452803374</v>
      </c>
      <c r="AH109" s="44">
        <f t="shared" si="151"/>
        <v>8.9088464455372378</v>
      </c>
      <c r="AI109" s="44">
        <f t="shared" si="152"/>
        <v>8.6468291331996951</v>
      </c>
      <c r="AJ109" s="44" t="str">
        <f t="shared" si="153"/>
        <v/>
      </c>
      <c r="AK109" s="44">
        <f t="shared" si="154"/>
        <v>-8.6468291331996951</v>
      </c>
      <c r="AL109" s="44">
        <f t="shared" si="155"/>
        <v>-8.908846445537236</v>
      </c>
      <c r="AM109" s="44">
        <f t="shared" si="156"/>
        <v>-9.0228787452803374</v>
      </c>
      <c r="AN109" s="44">
        <f t="shared" si="157"/>
        <v>-9.0664944198213373</v>
      </c>
      <c r="AO109" s="44">
        <f t="shared" si="158"/>
        <v>-9.067069105333081</v>
      </c>
      <c r="AP109" s="44">
        <f t="shared" si="159"/>
        <v>-9.0390503601772263</v>
      </c>
      <c r="AQ109" s="44">
        <f t="shared" si="160"/>
        <v>-8.9916034234061524</v>
      </c>
      <c r="AR109" s="44">
        <f t="shared" si="161"/>
        <v>-8.9310337455634929</v>
      </c>
      <c r="AS109" s="44">
        <f t="shared" si="162"/>
        <v>-8.8618187372417356</v>
      </c>
      <c r="AT109" s="45">
        <f t="shared" si="163"/>
        <v>-8.787167326986026</v>
      </c>
    </row>
    <row r="110" spans="1:46" ht="23.25" customHeight="1" thickBot="1" x14ac:dyDescent="0.35">
      <c r="A110" s="5">
        <v>-0.99999999999999989</v>
      </c>
      <c r="B110" s="2">
        <f t="shared" si="164"/>
        <v>-9.5822820577766486E-18</v>
      </c>
      <c r="C110" s="13">
        <f t="shared" si="166"/>
        <v>5.3033008588991085E-2</v>
      </c>
      <c r="D110" s="14">
        <f t="shared" si="166"/>
        <v>6.1258636637079138E-2</v>
      </c>
      <c r="E110" s="14">
        <f t="shared" si="166"/>
        <v>6.9678953846790348E-2</v>
      </c>
      <c r="F110" s="14">
        <f t="shared" si="166"/>
        <v>7.7491420795909413E-2</v>
      </c>
      <c r="G110" s="14">
        <f t="shared" si="166"/>
        <v>8.3449787320641178E-2</v>
      </c>
      <c r="H110" s="14">
        <f t="shared" si="166"/>
        <v>8.586501033599192E-2</v>
      </c>
      <c r="I110" s="14">
        <f t="shared" si="166"/>
        <v>8.2801131767413133E-2</v>
      </c>
      <c r="J110" s="14">
        <f t="shared" si="166"/>
        <v>7.2556489916592595E-2</v>
      </c>
      <c r="K110" s="14">
        <f t="shared" si="166"/>
        <v>5.4396117364511137E-2</v>
      </c>
      <c r="L110" s="14">
        <f t="shared" si="166"/>
        <v>2.9262930797274461E-2</v>
      </c>
      <c r="M110" s="14">
        <f t="shared" si="167"/>
        <v>-1.8377226823629306E-17</v>
      </c>
      <c r="N110" s="14">
        <f t="shared" si="167"/>
        <v>-2.9262930797274499E-2</v>
      </c>
      <c r="O110" s="14">
        <f t="shared" si="167"/>
        <v>-5.4396117364511117E-2</v>
      </c>
      <c r="P110" s="14">
        <f t="shared" si="167"/>
        <v>-7.2556489916592581E-2</v>
      </c>
      <c r="Q110" s="14">
        <f t="shared" si="167"/>
        <v>-8.2801131767413189E-2</v>
      </c>
      <c r="R110" s="14">
        <f t="shared" si="167"/>
        <v>-8.5865010335991962E-2</v>
      </c>
      <c r="S110" s="14">
        <f t="shared" si="167"/>
        <v>-8.3449787320641206E-2</v>
      </c>
      <c r="T110" s="14">
        <f t="shared" si="167"/>
        <v>-7.7491420795909441E-2</v>
      </c>
      <c r="U110" s="14">
        <f t="shared" si="167"/>
        <v>-6.9678953846790348E-2</v>
      </c>
      <c r="V110" s="14">
        <f t="shared" si="167"/>
        <v>-6.1258636637079165E-2</v>
      </c>
      <c r="W110" s="15">
        <f t="shared" si="167"/>
        <v>-5.3033008588991085E-2</v>
      </c>
      <c r="X110" s="5">
        <v>-0.99999999999999989</v>
      </c>
      <c r="Y110" s="39">
        <f t="shared" si="165"/>
        <v>0</v>
      </c>
      <c r="Z110" s="46">
        <f t="shared" si="143"/>
        <v>8.7245462655597095</v>
      </c>
      <c r="AA110" s="47">
        <f t="shared" si="144"/>
        <v>8.787167326986026</v>
      </c>
      <c r="AB110" s="47">
        <f t="shared" si="145"/>
        <v>8.8431016215923606</v>
      </c>
      <c r="AC110" s="47">
        <f t="shared" si="146"/>
        <v>8.8892536237032349</v>
      </c>
      <c r="AD110" s="47">
        <f t="shared" si="147"/>
        <v>8.9214252341777627</v>
      </c>
      <c r="AE110" s="47">
        <f t="shared" si="148"/>
        <v>8.9338162265355407</v>
      </c>
      <c r="AF110" s="47">
        <f t="shared" si="149"/>
        <v>8.9180362729803289</v>
      </c>
      <c r="AG110" s="47">
        <f t="shared" si="150"/>
        <v>8.8606762645877666</v>
      </c>
      <c r="AH110" s="47">
        <f t="shared" si="151"/>
        <v>8.7355679021366939</v>
      </c>
      <c r="AI110" s="47">
        <f t="shared" si="152"/>
        <v>8.4663178202630558</v>
      </c>
      <c r="AJ110" s="47" t="str">
        <f t="shared" si="153"/>
        <v/>
      </c>
      <c r="AK110" s="47">
        <f t="shared" si="154"/>
        <v>-8.4663178202630576</v>
      </c>
      <c r="AL110" s="47">
        <f t="shared" si="155"/>
        <v>-8.7355679021366921</v>
      </c>
      <c r="AM110" s="47">
        <f t="shared" si="156"/>
        <v>-8.8606762645877666</v>
      </c>
      <c r="AN110" s="47">
        <f t="shared" si="157"/>
        <v>-8.9180362729803289</v>
      </c>
      <c r="AO110" s="47">
        <f t="shared" si="158"/>
        <v>-8.9338162265355407</v>
      </c>
      <c r="AP110" s="47">
        <f t="shared" si="159"/>
        <v>-8.9214252341777627</v>
      </c>
      <c r="AQ110" s="47">
        <f t="shared" si="160"/>
        <v>-8.8892536237032349</v>
      </c>
      <c r="AR110" s="47">
        <f t="shared" si="161"/>
        <v>-8.8431016215923606</v>
      </c>
      <c r="AS110" s="47">
        <f t="shared" si="162"/>
        <v>-8.787167326986026</v>
      </c>
      <c r="AT110" s="48">
        <f t="shared" si="163"/>
        <v>-8.7245462655597095</v>
      </c>
    </row>
    <row r="112" spans="1:46" ht="23.25" customHeight="1" x14ac:dyDescent="0.35">
      <c r="A112" s="124">
        <f>$AH$3</f>
        <v>0</v>
      </c>
      <c r="B112" s="124"/>
      <c r="C112" s="124"/>
      <c r="D112" s="124"/>
      <c r="E112" s="124"/>
      <c r="F112" s="124"/>
      <c r="G112" s="124"/>
      <c r="H112" s="124"/>
      <c r="I112" s="124"/>
      <c r="J112" s="124"/>
      <c r="K112" s="124"/>
      <c r="L112" s="124"/>
      <c r="M112" s="124"/>
      <c r="N112" s="124"/>
      <c r="O112" s="124"/>
      <c r="P112" s="124"/>
      <c r="Q112" s="124"/>
      <c r="R112" s="124"/>
      <c r="S112" s="124"/>
      <c r="T112" s="124"/>
      <c r="U112" s="124"/>
      <c r="V112" s="124"/>
      <c r="W112" s="124"/>
      <c r="X112" s="124"/>
      <c r="Y112" s="124"/>
      <c r="Z112" s="124"/>
      <c r="AA112" s="124"/>
      <c r="AB112" s="124"/>
      <c r="AC112" s="124"/>
      <c r="AD112" s="124"/>
      <c r="AE112" s="124"/>
      <c r="AF112" s="124"/>
      <c r="AG112" s="124"/>
      <c r="AH112" s="124"/>
      <c r="AI112" s="124"/>
      <c r="AJ112" s="124"/>
      <c r="AK112" s="124"/>
      <c r="AL112" s="124"/>
      <c r="AM112" s="124"/>
      <c r="AN112" s="124"/>
      <c r="AO112" s="124"/>
      <c r="AP112" s="124"/>
      <c r="AQ112" s="124"/>
      <c r="AR112" s="124"/>
      <c r="AS112" s="124"/>
      <c r="AT112" s="124"/>
    </row>
    <row r="113" spans="1:52" ht="23.25" customHeight="1" x14ac:dyDescent="0.35">
      <c r="A113" s="17" t="s">
        <v>4</v>
      </c>
      <c r="B113" s="91" t="s">
        <v>80</v>
      </c>
      <c r="C113" s="91"/>
      <c r="D113" s="91"/>
      <c r="E113" s="91"/>
      <c r="F113" s="91"/>
      <c r="G113" s="91"/>
      <c r="H113" s="91"/>
      <c r="I113" s="91"/>
      <c r="J113" s="9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1"/>
      <c r="W113" s="91"/>
      <c r="X113" s="3" t="s">
        <v>4</v>
      </c>
      <c r="Y113" s="91" t="s">
        <v>76</v>
      </c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91"/>
      <c r="AK113" s="91"/>
      <c r="AL113" s="91"/>
      <c r="AM113" s="91"/>
      <c r="AN113" s="91"/>
      <c r="AO113" s="91"/>
      <c r="AP113" s="91"/>
      <c r="AQ113" s="91"/>
      <c r="AR113" s="91"/>
      <c r="AS113" s="91"/>
      <c r="AT113" s="91"/>
    </row>
    <row r="114" spans="1:52" ht="23.25" customHeight="1" x14ac:dyDescent="0.3">
      <c r="A114" s="18">
        <f>AVERAGE(C116:W136)</f>
        <v>-3.5476788841379337E-18</v>
      </c>
      <c r="B114" s="5" t="s">
        <v>0</v>
      </c>
      <c r="C114" s="5">
        <v>-1</v>
      </c>
      <c r="D114" s="5">
        <f t="shared" ref="D114:L114" si="168">C114+0.1</f>
        <v>-0.9</v>
      </c>
      <c r="E114" s="5">
        <f t="shared" si="168"/>
        <v>-0.8</v>
      </c>
      <c r="F114" s="5">
        <f t="shared" si="168"/>
        <v>-0.70000000000000007</v>
      </c>
      <c r="G114" s="5">
        <f t="shared" si="168"/>
        <v>-0.60000000000000009</v>
      </c>
      <c r="H114" s="5">
        <f t="shared" si="168"/>
        <v>-0.50000000000000011</v>
      </c>
      <c r="I114" s="5">
        <f t="shared" si="168"/>
        <v>-0.40000000000000013</v>
      </c>
      <c r="J114" s="5">
        <f t="shared" si="168"/>
        <v>-0.30000000000000016</v>
      </c>
      <c r="K114" s="5">
        <f t="shared" si="168"/>
        <v>-0.20000000000000015</v>
      </c>
      <c r="L114" s="5">
        <f t="shared" si="168"/>
        <v>-0.10000000000000014</v>
      </c>
      <c r="M114" s="5">
        <v>0</v>
      </c>
      <c r="N114" s="5">
        <f t="shared" ref="N114:W114" si="169">M114+0.1</f>
        <v>0.1</v>
      </c>
      <c r="O114" s="5">
        <f t="shared" si="169"/>
        <v>0.2</v>
      </c>
      <c r="P114" s="5">
        <f t="shared" si="169"/>
        <v>0.30000000000000004</v>
      </c>
      <c r="Q114" s="5">
        <f t="shared" si="169"/>
        <v>0.4</v>
      </c>
      <c r="R114" s="5">
        <f t="shared" si="169"/>
        <v>0.5</v>
      </c>
      <c r="S114" s="5">
        <f t="shared" si="169"/>
        <v>0.6</v>
      </c>
      <c r="T114" s="5">
        <f t="shared" si="169"/>
        <v>0.7</v>
      </c>
      <c r="U114" s="5">
        <f t="shared" si="169"/>
        <v>0.79999999999999993</v>
      </c>
      <c r="V114" s="5">
        <f t="shared" si="169"/>
        <v>0.89999999999999991</v>
      </c>
      <c r="W114" s="5">
        <f t="shared" si="169"/>
        <v>0.99999999999999989</v>
      </c>
      <c r="X114" s="4" t="str">
        <f>IFERROR(AVERAGE(Z116:AT136),"")</f>
        <v/>
      </c>
      <c r="Y114" s="5" t="s">
        <v>0</v>
      </c>
      <c r="Z114" s="5">
        <v>-1</v>
      </c>
      <c r="AA114" s="5">
        <f t="shared" ref="AA114:AI114" si="170">Z114+0.1</f>
        <v>-0.9</v>
      </c>
      <c r="AB114" s="5">
        <f t="shared" si="170"/>
        <v>-0.8</v>
      </c>
      <c r="AC114" s="5">
        <f t="shared" si="170"/>
        <v>-0.70000000000000007</v>
      </c>
      <c r="AD114" s="5">
        <f t="shared" si="170"/>
        <v>-0.60000000000000009</v>
      </c>
      <c r="AE114" s="5">
        <f t="shared" si="170"/>
        <v>-0.50000000000000011</v>
      </c>
      <c r="AF114" s="5">
        <f t="shared" si="170"/>
        <v>-0.40000000000000013</v>
      </c>
      <c r="AG114" s="5">
        <f t="shared" si="170"/>
        <v>-0.30000000000000016</v>
      </c>
      <c r="AH114" s="5">
        <f t="shared" si="170"/>
        <v>-0.20000000000000015</v>
      </c>
      <c r="AI114" s="5">
        <f t="shared" si="170"/>
        <v>-0.10000000000000014</v>
      </c>
      <c r="AJ114" s="5">
        <v>0</v>
      </c>
      <c r="AK114" s="5">
        <f t="shared" ref="AK114:AT114" si="171">AJ114+0.1</f>
        <v>0.1</v>
      </c>
      <c r="AL114" s="5">
        <f t="shared" si="171"/>
        <v>0.2</v>
      </c>
      <c r="AM114" s="5">
        <f t="shared" si="171"/>
        <v>0.30000000000000004</v>
      </c>
      <c r="AN114" s="5">
        <f t="shared" si="171"/>
        <v>0.4</v>
      </c>
      <c r="AO114" s="5">
        <f t="shared" si="171"/>
        <v>0.5</v>
      </c>
      <c r="AP114" s="5">
        <f t="shared" si="171"/>
        <v>0.6</v>
      </c>
      <c r="AQ114" s="5">
        <f t="shared" si="171"/>
        <v>0.7</v>
      </c>
      <c r="AR114" s="5">
        <f t="shared" si="171"/>
        <v>0.79999999999999993</v>
      </c>
      <c r="AS114" s="5">
        <f t="shared" si="171"/>
        <v>0.89999999999999991</v>
      </c>
      <c r="AT114" s="5">
        <f t="shared" si="171"/>
        <v>0.99999999999999989</v>
      </c>
    </row>
    <row r="115" spans="1:52" ht="23.25" customHeight="1" thickBot="1" x14ac:dyDescent="0.35">
      <c r="A115" s="5" t="s">
        <v>1</v>
      </c>
      <c r="B115" s="5" t="s">
        <v>12</v>
      </c>
      <c r="C115" s="58">
        <f t="shared" ref="C115:W115" si="172">IFERROR(AVERAGE(C116:C136),"")</f>
        <v>4.8364679976237459E-21</v>
      </c>
      <c r="D115" s="58">
        <f t="shared" si="172"/>
        <v>-1.8366334168191453E-21</v>
      </c>
      <c r="E115" s="58">
        <f t="shared" si="172"/>
        <v>7.2240914394886349E-21</v>
      </c>
      <c r="F115" s="58">
        <f t="shared" si="172"/>
        <v>3.1834979224865167E-20</v>
      </c>
      <c r="G115" s="58">
        <f t="shared" si="172"/>
        <v>6.3669958449730296E-21</v>
      </c>
      <c r="H115" s="58">
        <f t="shared" si="172"/>
        <v>1.1999338323218407E-19</v>
      </c>
      <c r="I115" s="58">
        <f t="shared" si="172"/>
        <v>7.1726657038176986E-19</v>
      </c>
      <c r="J115" s="58">
        <f t="shared" si="172"/>
        <v>6.1735371250680775E-19</v>
      </c>
      <c r="K115" s="58">
        <f t="shared" si="172"/>
        <v>8.7983311621582098E-18</v>
      </c>
      <c r="L115" s="58">
        <f t="shared" si="172"/>
        <v>-4.400053287230823E-18</v>
      </c>
      <c r="M115" s="58">
        <f t="shared" si="172"/>
        <v>-1.367057739311301E-31</v>
      </c>
      <c r="N115" s="58">
        <f t="shared" si="172"/>
        <v>-8.0063503443802443E-17</v>
      </c>
      <c r="O115" s="58">
        <f t="shared" si="172"/>
        <v>-3.7932602168704675E-19</v>
      </c>
      <c r="P115" s="58">
        <f t="shared" si="172"/>
        <v>-4.9540125363001717E-19</v>
      </c>
      <c r="Q115" s="58">
        <f t="shared" si="172"/>
        <v>5.703358970362382E-19</v>
      </c>
      <c r="R115" s="58">
        <f t="shared" si="172"/>
        <v>1.7901053702597258E-19</v>
      </c>
      <c r="S115" s="58">
        <f t="shared" si="172"/>
        <v>-1.518283624570493E-20</v>
      </c>
      <c r="T115" s="58">
        <f t="shared" si="172"/>
        <v>-1.7386796345887894E-20</v>
      </c>
      <c r="U115" s="58">
        <f t="shared" si="172"/>
        <v>-1.1264684956490752E-20</v>
      </c>
      <c r="V115" s="58">
        <f t="shared" si="172"/>
        <v>7.9587448062162888E-22</v>
      </c>
      <c r="W115" s="58">
        <f t="shared" si="172"/>
        <v>-1.7141911890312009E-21</v>
      </c>
      <c r="X115" s="5" t="s">
        <v>1</v>
      </c>
      <c r="Y115" s="5" t="s">
        <v>12</v>
      </c>
      <c r="Z115" s="39" t="str">
        <f t="shared" ref="Z115:AT115" si="173">IFERROR(AVERAGE(Z116:Z136),"")</f>
        <v/>
      </c>
      <c r="AA115" s="39" t="str">
        <f t="shared" si="173"/>
        <v/>
      </c>
      <c r="AB115" s="39" t="str">
        <f t="shared" si="173"/>
        <v/>
      </c>
      <c r="AC115" s="39" t="str">
        <f t="shared" si="173"/>
        <v/>
      </c>
      <c r="AD115" s="39" t="str">
        <f t="shared" si="173"/>
        <v/>
      </c>
      <c r="AE115" s="39" t="str">
        <f t="shared" si="173"/>
        <v/>
      </c>
      <c r="AF115" s="39" t="str">
        <f t="shared" si="173"/>
        <v/>
      </c>
      <c r="AG115" s="39" t="str">
        <f t="shared" si="173"/>
        <v/>
      </c>
      <c r="AH115" s="39" t="str">
        <f t="shared" si="173"/>
        <v/>
      </c>
      <c r="AI115" s="39" t="str">
        <f t="shared" si="173"/>
        <v/>
      </c>
      <c r="AJ115" s="39" t="str">
        <f t="shared" si="173"/>
        <v/>
      </c>
      <c r="AK115" s="39" t="str">
        <f t="shared" si="173"/>
        <v/>
      </c>
      <c r="AL115" s="39" t="str">
        <f t="shared" si="173"/>
        <v/>
      </c>
      <c r="AM115" s="39" t="str">
        <f t="shared" si="173"/>
        <v/>
      </c>
      <c r="AN115" s="39" t="str">
        <f t="shared" si="173"/>
        <v/>
      </c>
      <c r="AO115" s="39" t="str">
        <f t="shared" si="173"/>
        <v/>
      </c>
      <c r="AP115" s="39" t="str">
        <f t="shared" si="173"/>
        <v/>
      </c>
      <c r="AQ115" s="39" t="str">
        <f t="shared" si="173"/>
        <v/>
      </c>
      <c r="AR115" s="39" t="str">
        <f t="shared" si="173"/>
        <v/>
      </c>
      <c r="AS115" s="39" t="str">
        <f t="shared" si="173"/>
        <v/>
      </c>
      <c r="AT115" s="39" t="str">
        <f t="shared" si="173"/>
        <v/>
      </c>
    </row>
    <row r="116" spans="1:52" ht="23.25" customHeight="1" x14ac:dyDescent="0.3">
      <c r="A116" s="5">
        <v>1</v>
      </c>
      <c r="B116" s="58">
        <f t="shared" ref="B116:B136" si="174">IFERROR(AVERAGE(C116:W116),"")</f>
        <v>3.0610556946985648E-23</v>
      </c>
      <c r="C116" s="7">
        <f t="shared" ref="C116:W116" si="175">IFERROR(((C38/10000)^2-((C64-$AH$3)/10000)^2-($AH$3/10000)^2-(C90/10000)^2)/(2*$D$2),"")</f>
        <v>0</v>
      </c>
      <c r="D116" s="8">
        <f t="shared" si="175"/>
        <v>2.5712867835468017E-21</v>
      </c>
      <c r="E116" s="8">
        <f t="shared" si="175"/>
        <v>-5.1425735670936034E-21</v>
      </c>
      <c r="F116" s="8">
        <f t="shared" si="175"/>
        <v>-5.1425735670936034E-21</v>
      </c>
      <c r="G116" s="8">
        <f t="shared" si="175"/>
        <v>0</v>
      </c>
      <c r="H116" s="8">
        <f t="shared" si="175"/>
        <v>5.1425735670936034E-21</v>
      </c>
      <c r="I116" s="8">
        <f t="shared" si="175"/>
        <v>5.1425735670936034E-21</v>
      </c>
      <c r="J116" s="8">
        <f t="shared" si="175"/>
        <v>-2.5712867835468017E-21</v>
      </c>
      <c r="K116" s="8">
        <f t="shared" si="175"/>
        <v>7.713860350640405E-21</v>
      </c>
      <c r="L116" s="8">
        <f t="shared" si="175"/>
        <v>-3.2141084794335021E-21</v>
      </c>
      <c r="M116" s="8">
        <f t="shared" si="175"/>
        <v>-1.3437549953413599E-36</v>
      </c>
      <c r="N116" s="8">
        <f t="shared" si="175"/>
        <v>2.5712867835468017E-21</v>
      </c>
      <c r="O116" s="8">
        <f t="shared" si="175"/>
        <v>-7.713860350640405E-21</v>
      </c>
      <c r="P116" s="8">
        <f t="shared" si="175"/>
        <v>5.1425735670936034E-21</v>
      </c>
      <c r="Q116" s="8">
        <f t="shared" si="175"/>
        <v>5.1425735670936034E-21</v>
      </c>
      <c r="R116" s="8">
        <f t="shared" si="175"/>
        <v>-5.1425735670936034E-21</v>
      </c>
      <c r="S116" s="8">
        <f t="shared" si="175"/>
        <v>5.1425735670936034E-21</v>
      </c>
      <c r="T116" s="8">
        <f t="shared" si="175"/>
        <v>-5.1425735670936034E-21</v>
      </c>
      <c r="U116" s="8">
        <f t="shared" si="175"/>
        <v>0</v>
      </c>
      <c r="V116" s="8">
        <f t="shared" si="175"/>
        <v>-2.5712867835468017E-21</v>
      </c>
      <c r="W116" s="9">
        <f t="shared" si="175"/>
        <v>-1.2856433917734008E-21</v>
      </c>
      <c r="X116" s="5">
        <v>1</v>
      </c>
      <c r="Y116" s="39" t="str">
        <f t="shared" ref="Y116:Y136" si="176">IFERROR(AVERAGE(Z116:AT116),"")</f>
        <v/>
      </c>
      <c r="Z116" s="40" t="str">
        <f>IFERROR(IF(C116="","",IF(AND(LOG(ABS(C116))&gt;-20,LOG(ABS(C116))&lt;20),(LOG(ABS(C116))+20)*C116/ABS(C116),"")),"")</f>
        <v/>
      </c>
      <c r="AA116" s="41" t="str">
        <f t="shared" ref="AA116:AA136" si="177">IFERROR(IF(D116="","",IF(AND(LOG(ABS(D116))&gt;-10,LOG(ABS(D116))&lt;10),(LOG(ABS(D116))+10)*D116/ABS(D116),"")),"")</f>
        <v/>
      </c>
      <c r="AB116" s="41" t="str">
        <f t="shared" ref="AB116:AB136" si="178">IFERROR(IF(E116="","",IF(AND(LOG(ABS(E116))&gt;-10,LOG(ABS(E116))&lt;10),(LOG(ABS(E116))+10)*E116/ABS(E116),"")),"")</f>
        <v/>
      </c>
      <c r="AC116" s="41" t="str">
        <f t="shared" ref="AC116:AC136" si="179">IFERROR(IF(F116="","",IF(AND(LOG(ABS(F116))&gt;-10,LOG(ABS(F116))&lt;10),(LOG(ABS(F116))+10)*F116/ABS(F116),"")),"")</f>
        <v/>
      </c>
      <c r="AD116" s="41" t="str">
        <f t="shared" ref="AD116:AD136" si="180">IFERROR(IF(G116="","",IF(AND(LOG(ABS(G116))&gt;-10,LOG(ABS(G116))&lt;10),(LOG(ABS(G116))+10)*G116/ABS(G116),"")),"")</f>
        <v/>
      </c>
      <c r="AE116" s="41" t="str">
        <f t="shared" ref="AE116:AE136" si="181">IFERROR(IF(H116="","",IF(AND(LOG(ABS(H116))&gt;-10,LOG(ABS(H116))&lt;10),(LOG(ABS(H116))+10)*H116/ABS(H116),"")),"")</f>
        <v/>
      </c>
      <c r="AF116" s="41" t="str">
        <f t="shared" ref="AF116:AF136" si="182">IFERROR(IF(I116="","",IF(AND(LOG(ABS(I116))&gt;-10,LOG(ABS(I116))&lt;10),(LOG(ABS(I116))+10)*I116/ABS(I116),"")),"")</f>
        <v/>
      </c>
      <c r="AG116" s="41" t="str">
        <f t="shared" ref="AG116:AG136" si="183">IFERROR(IF(J116="","",IF(AND(LOG(ABS(J116))&gt;-10,LOG(ABS(J116))&lt;10),(LOG(ABS(J116))+10)*J116/ABS(J116),"")),"")</f>
        <v/>
      </c>
      <c r="AH116" s="41" t="str">
        <f t="shared" ref="AH116:AH136" si="184">IFERROR(IF(K116="","",IF(AND(LOG(ABS(K116))&gt;-10,LOG(ABS(K116))&lt;10),(LOG(ABS(K116))+10)*K116/ABS(K116),"")),"")</f>
        <v/>
      </c>
      <c r="AI116" s="41" t="str">
        <f t="shared" ref="AI116:AI136" si="185">IFERROR(IF(L116="","",IF(AND(LOG(ABS(L116))&gt;-10,LOG(ABS(L116))&lt;10),(LOG(ABS(L116))+10)*L116/ABS(L116),"")),"")</f>
        <v/>
      </c>
      <c r="AJ116" s="41" t="str">
        <f t="shared" ref="AJ116:AJ136" si="186">IFERROR(IF(M116="","",IF(AND(LOG(ABS(M116))&gt;-10,LOG(ABS(M116))&lt;10),(LOG(ABS(M116))+10)*M116/ABS(M116),"")),"")</f>
        <v/>
      </c>
      <c r="AK116" s="41" t="str">
        <f t="shared" ref="AK116:AK136" si="187">IFERROR(IF(N116="","",IF(AND(LOG(ABS(N116))&gt;-10,LOG(ABS(N116))&lt;10),(LOG(ABS(N116))+10)*N116/ABS(N116),"")),"")</f>
        <v/>
      </c>
      <c r="AL116" s="41" t="str">
        <f t="shared" ref="AL116:AL136" si="188">IFERROR(IF(O116="","",IF(AND(LOG(ABS(O116))&gt;-10,LOG(ABS(O116))&lt;10),(LOG(ABS(O116))+10)*O116/ABS(O116),"")),"")</f>
        <v/>
      </c>
      <c r="AM116" s="41" t="str">
        <f t="shared" ref="AM116:AM136" si="189">IFERROR(IF(P116="","",IF(AND(LOG(ABS(P116))&gt;-10,LOG(ABS(P116))&lt;10),(LOG(ABS(P116))+10)*P116/ABS(P116),"")),"")</f>
        <v/>
      </c>
      <c r="AN116" s="41" t="str">
        <f t="shared" ref="AN116:AN136" si="190">IFERROR(IF(Q116="","",IF(AND(LOG(ABS(Q116))&gt;-10,LOG(ABS(Q116))&lt;10),(LOG(ABS(Q116))+10)*Q116/ABS(Q116),"")),"")</f>
        <v/>
      </c>
      <c r="AO116" s="41" t="str">
        <f t="shared" ref="AO116:AO136" si="191">IFERROR(IF(R116="","",IF(AND(LOG(ABS(R116))&gt;-10,LOG(ABS(R116))&lt;10),(LOG(ABS(R116))+10)*R116/ABS(R116),"")),"")</f>
        <v/>
      </c>
      <c r="AP116" s="41" t="str">
        <f t="shared" ref="AP116:AP136" si="192">IFERROR(IF(S116="","",IF(AND(LOG(ABS(S116))&gt;-10,LOG(ABS(S116))&lt;10),(LOG(ABS(S116))+10)*S116/ABS(S116),"")),"")</f>
        <v/>
      </c>
      <c r="AQ116" s="41" t="str">
        <f t="shared" ref="AQ116:AQ136" si="193">IFERROR(IF(T116="","",IF(AND(LOG(ABS(T116))&gt;-10,LOG(ABS(T116))&lt;10),(LOG(ABS(T116))+10)*T116/ABS(T116),"")),"")</f>
        <v/>
      </c>
      <c r="AR116" s="41" t="str">
        <f t="shared" ref="AR116:AR136" si="194">IFERROR(IF(U116="","",IF(AND(LOG(ABS(U116))&gt;-10,LOG(ABS(U116))&lt;10),(LOG(ABS(U116))+10)*U116/ABS(U116),"")),"")</f>
        <v/>
      </c>
      <c r="AS116" s="41" t="str">
        <f t="shared" ref="AS116:AS136" si="195">IFERROR(IF(V116="","",IF(AND(LOG(ABS(V116))&gt;-10,LOG(ABS(V116))&lt;10),(LOG(ABS(V116))+10)*V116/ABS(V116),"")),"")</f>
        <v/>
      </c>
      <c r="AT116" s="42" t="str">
        <f t="shared" ref="AT116:AT136" si="196">IFERROR(IF(W116="","",IF(AND(LOG(ABS(W116))&gt;-10,LOG(ABS(W116))&lt;10),(LOG(ABS(W116))+10)*W116/ABS(W116),"")),"")</f>
        <v/>
      </c>
      <c r="AU116" s="19"/>
      <c r="AV116" s="19"/>
      <c r="AW116" s="19"/>
      <c r="AX116" s="20"/>
      <c r="AY116" s="20"/>
      <c r="AZ116" s="20"/>
    </row>
    <row r="117" spans="1:52" ht="23.25" customHeight="1" x14ac:dyDescent="0.3">
      <c r="A117" s="5">
        <v>0.9</v>
      </c>
      <c r="B117" s="58">
        <f t="shared" si="174"/>
        <v>-4.8976891115177177E-22</v>
      </c>
      <c r="C117" s="10">
        <f t="shared" ref="C117:W117" si="197">IFERROR(((C39/10000)^2-((C65-$AH$3)/10000)^2-($AH$3/10000)^2-(C91/10000)^2)/(2*$D$2),"")</f>
        <v>0</v>
      </c>
      <c r="D117" s="11">
        <f t="shared" si="197"/>
        <v>7.713860350640405E-21</v>
      </c>
      <c r="E117" s="11">
        <f t="shared" si="197"/>
        <v>-1.0285147134187207E-20</v>
      </c>
      <c r="F117" s="11">
        <f t="shared" si="197"/>
        <v>0</v>
      </c>
      <c r="G117" s="11">
        <f t="shared" si="197"/>
        <v>0</v>
      </c>
      <c r="H117" s="11">
        <f t="shared" si="197"/>
        <v>-1.0285147134187207E-20</v>
      </c>
      <c r="I117" s="11">
        <f t="shared" si="197"/>
        <v>0</v>
      </c>
      <c r="J117" s="11">
        <f t="shared" si="197"/>
        <v>-1.542772070128081E-20</v>
      </c>
      <c r="K117" s="11">
        <f t="shared" si="197"/>
        <v>1.0285147134187207E-20</v>
      </c>
      <c r="L117" s="11">
        <f t="shared" si="197"/>
        <v>7.713860350640405E-21</v>
      </c>
      <c r="M117" s="11">
        <f t="shared" si="197"/>
        <v>-2.5285120932358615E-36</v>
      </c>
      <c r="N117" s="11">
        <f t="shared" si="197"/>
        <v>-1.0285147134187207E-20</v>
      </c>
      <c r="O117" s="11">
        <f t="shared" si="197"/>
        <v>-5.1425735670936034E-21</v>
      </c>
      <c r="P117" s="11">
        <f t="shared" si="197"/>
        <v>1.0285147134187207E-20</v>
      </c>
      <c r="Q117" s="11">
        <f t="shared" si="197"/>
        <v>1.0285147134187207E-20</v>
      </c>
      <c r="R117" s="11">
        <f t="shared" si="197"/>
        <v>0</v>
      </c>
      <c r="S117" s="11">
        <f t="shared" si="197"/>
        <v>-1.0285147134187207E-20</v>
      </c>
      <c r="T117" s="11">
        <f t="shared" si="197"/>
        <v>1.0285147134187207E-20</v>
      </c>
      <c r="U117" s="11">
        <f t="shared" si="197"/>
        <v>0</v>
      </c>
      <c r="V117" s="11">
        <f t="shared" si="197"/>
        <v>-2.5712867835468017E-21</v>
      </c>
      <c r="W117" s="12">
        <f t="shared" si="197"/>
        <v>-2.5712867835468017E-21</v>
      </c>
      <c r="X117" s="5">
        <v>0.9</v>
      </c>
      <c r="Y117" s="39" t="str">
        <f t="shared" si="176"/>
        <v/>
      </c>
      <c r="Z117" s="43" t="str">
        <f t="shared" ref="Z117:Z136" si="198">IFERROR(IF(C117="","",IF(AND(LOG(ABS(C117))&gt;-10,LOG(ABS(C117))&lt;10),(LOG(ABS(C117))+10)*C117/ABS(C117),"")),"")</f>
        <v/>
      </c>
      <c r="AA117" s="44" t="str">
        <f t="shared" si="177"/>
        <v/>
      </c>
      <c r="AB117" s="44" t="str">
        <f t="shared" si="178"/>
        <v/>
      </c>
      <c r="AC117" s="44" t="str">
        <f t="shared" si="179"/>
        <v/>
      </c>
      <c r="AD117" s="44" t="str">
        <f t="shared" si="180"/>
        <v/>
      </c>
      <c r="AE117" s="44" t="str">
        <f t="shared" si="181"/>
        <v/>
      </c>
      <c r="AF117" s="44" t="str">
        <f t="shared" si="182"/>
        <v/>
      </c>
      <c r="AG117" s="44" t="str">
        <f t="shared" si="183"/>
        <v/>
      </c>
      <c r="AH117" s="44" t="str">
        <f t="shared" si="184"/>
        <v/>
      </c>
      <c r="AI117" s="44" t="str">
        <f t="shared" si="185"/>
        <v/>
      </c>
      <c r="AJ117" s="44" t="str">
        <f t="shared" si="186"/>
        <v/>
      </c>
      <c r="AK117" s="44" t="str">
        <f t="shared" si="187"/>
        <v/>
      </c>
      <c r="AL117" s="44" t="str">
        <f t="shared" si="188"/>
        <v/>
      </c>
      <c r="AM117" s="44" t="str">
        <f t="shared" si="189"/>
        <v/>
      </c>
      <c r="AN117" s="44" t="str">
        <f t="shared" si="190"/>
        <v/>
      </c>
      <c r="AO117" s="44" t="str">
        <f t="shared" si="191"/>
        <v/>
      </c>
      <c r="AP117" s="44" t="str">
        <f t="shared" si="192"/>
        <v/>
      </c>
      <c r="AQ117" s="44" t="str">
        <f t="shared" si="193"/>
        <v/>
      </c>
      <c r="AR117" s="44" t="str">
        <f t="shared" si="194"/>
        <v/>
      </c>
      <c r="AS117" s="44" t="str">
        <f t="shared" si="195"/>
        <v/>
      </c>
      <c r="AT117" s="45" t="str">
        <f t="shared" si="196"/>
        <v/>
      </c>
      <c r="AU117" s="19"/>
      <c r="AV117" s="19"/>
      <c r="AW117" s="19"/>
      <c r="AX117" s="20"/>
      <c r="AY117" s="20"/>
      <c r="AZ117" s="20"/>
    </row>
    <row r="118" spans="1:52" ht="23.25" customHeight="1" x14ac:dyDescent="0.3">
      <c r="A118" s="5">
        <v>0.8</v>
      </c>
      <c r="B118" s="58">
        <f t="shared" si="174"/>
        <v>7.46897589506452E-21</v>
      </c>
      <c r="C118" s="10">
        <f t="shared" ref="C118:W118" si="199">IFERROR(((C40/10000)^2-((C66-$AH$3)/10000)^2-($AH$3/10000)^2-(C92/10000)^2)/(2*$D$2),"")</f>
        <v>0</v>
      </c>
      <c r="D118" s="11">
        <f t="shared" si="199"/>
        <v>-5.1425735670936034E-21</v>
      </c>
      <c r="E118" s="11">
        <f t="shared" si="199"/>
        <v>-5.1425735670936034E-21</v>
      </c>
      <c r="F118" s="11">
        <f t="shared" si="199"/>
        <v>-1.0285147134187207E-20</v>
      </c>
      <c r="G118" s="11">
        <f t="shared" si="199"/>
        <v>1.0285147134187207E-20</v>
      </c>
      <c r="H118" s="11">
        <f t="shared" si="199"/>
        <v>0</v>
      </c>
      <c r="I118" s="11">
        <f t="shared" si="199"/>
        <v>6.171088280512324E-20</v>
      </c>
      <c r="J118" s="11">
        <f t="shared" si="199"/>
        <v>0</v>
      </c>
      <c r="K118" s="11">
        <f t="shared" si="199"/>
        <v>3.085544140256162E-20</v>
      </c>
      <c r="L118" s="11">
        <f t="shared" si="199"/>
        <v>-2.5712867835468017E-20</v>
      </c>
      <c r="M118" s="11">
        <f t="shared" si="199"/>
        <v>-5.1260185063986155E-36</v>
      </c>
      <c r="N118" s="11">
        <f t="shared" si="199"/>
        <v>2.8284154619014817E-20</v>
      </c>
      <c r="O118" s="11">
        <f t="shared" si="199"/>
        <v>2.0570294268374413E-20</v>
      </c>
      <c r="P118" s="11">
        <f t="shared" si="199"/>
        <v>-2.0570294268374413E-20</v>
      </c>
      <c r="Q118" s="11">
        <f t="shared" si="199"/>
        <v>4.1140588536748827E-20</v>
      </c>
      <c r="R118" s="11">
        <f t="shared" si="199"/>
        <v>2.0570294268374413E-20</v>
      </c>
      <c r="S118" s="11">
        <f t="shared" si="199"/>
        <v>0</v>
      </c>
      <c r="T118" s="11">
        <f t="shared" si="199"/>
        <v>0</v>
      </c>
      <c r="U118" s="11">
        <f t="shared" si="199"/>
        <v>0</v>
      </c>
      <c r="V118" s="11">
        <f t="shared" si="199"/>
        <v>5.1425735670936034E-21</v>
      </c>
      <c r="W118" s="12">
        <f t="shared" si="199"/>
        <v>5.1425735670936034E-21</v>
      </c>
      <c r="X118" s="5">
        <v>0.8</v>
      </c>
      <c r="Y118" s="39" t="str">
        <f t="shared" si="176"/>
        <v/>
      </c>
      <c r="Z118" s="43" t="str">
        <f t="shared" si="198"/>
        <v/>
      </c>
      <c r="AA118" s="44" t="str">
        <f t="shared" si="177"/>
        <v/>
      </c>
      <c r="AB118" s="44" t="str">
        <f t="shared" si="178"/>
        <v/>
      </c>
      <c r="AC118" s="44" t="str">
        <f t="shared" si="179"/>
        <v/>
      </c>
      <c r="AD118" s="44" t="str">
        <f t="shared" si="180"/>
        <v/>
      </c>
      <c r="AE118" s="44" t="str">
        <f t="shared" si="181"/>
        <v/>
      </c>
      <c r="AF118" s="44" t="str">
        <f t="shared" si="182"/>
        <v/>
      </c>
      <c r="AG118" s="44" t="str">
        <f t="shared" si="183"/>
        <v/>
      </c>
      <c r="AH118" s="44" t="str">
        <f t="shared" si="184"/>
        <v/>
      </c>
      <c r="AI118" s="44" t="str">
        <f t="shared" si="185"/>
        <v/>
      </c>
      <c r="AJ118" s="44" t="str">
        <f t="shared" si="186"/>
        <v/>
      </c>
      <c r="AK118" s="44" t="str">
        <f t="shared" si="187"/>
        <v/>
      </c>
      <c r="AL118" s="44" t="str">
        <f t="shared" si="188"/>
        <v/>
      </c>
      <c r="AM118" s="44" t="str">
        <f t="shared" si="189"/>
        <v/>
      </c>
      <c r="AN118" s="44" t="str">
        <f t="shared" si="190"/>
        <v/>
      </c>
      <c r="AO118" s="44" t="str">
        <f t="shared" si="191"/>
        <v/>
      </c>
      <c r="AP118" s="44" t="str">
        <f t="shared" si="192"/>
        <v/>
      </c>
      <c r="AQ118" s="44" t="str">
        <f t="shared" si="193"/>
        <v/>
      </c>
      <c r="AR118" s="44" t="str">
        <f t="shared" si="194"/>
        <v/>
      </c>
      <c r="AS118" s="44" t="str">
        <f t="shared" si="195"/>
        <v/>
      </c>
      <c r="AT118" s="45" t="str">
        <f t="shared" si="196"/>
        <v/>
      </c>
      <c r="AU118" s="19"/>
      <c r="AV118" s="19"/>
      <c r="AW118" s="19"/>
      <c r="AX118" s="20"/>
      <c r="AY118" s="20"/>
      <c r="AZ118" s="20"/>
    </row>
    <row r="119" spans="1:52" ht="23.25" customHeight="1" x14ac:dyDescent="0.3">
      <c r="A119" s="5">
        <v>0.70000000000000007</v>
      </c>
      <c r="B119" s="58">
        <f t="shared" si="174"/>
        <v>2.2039601001829725E-21</v>
      </c>
      <c r="C119" s="10">
        <f t="shared" ref="C119:W119" si="200">IFERROR(((C41/10000)^2-((C67-$AH$3)/10000)^2-($AH$3/10000)^2-(C93/10000)^2)/(2*$D$2),"")</f>
        <v>0</v>
      </c>
      <c r="D119" s="11">
        <f t="shared" si="200"/>
        <v>5.1425735670936034E-21</v>
      </c>
      <c r="E119" s="11">
        <f t="shared" si="200"/>
        <v>1.0285147134187207E-20</v>
      </c>
      <c r="F119" s="11">
        <f t="shared" si="200"/>
        <v>2.0570294268374413E-20</v>
      </c>
      <c r="G119" s="11">
        <f t="shared" si="200"/>
        <v>2.0570294268374413E-20</v>
      </c>
      <c r="H119" s="11">
        <f t="shared" si="200"/>
        <v>-4.1140588536748827E-20</v>
      </c>
      <c r="I119" s="11">
        <f t="shared" si="200"/>
        <v>-4.1140588536748827E-20</v>
      </c>
      <c r="J119" s="11">
        <f t="shared" si="200"/>
        <v>-4.1140588536748827E-20</v>
      </c>
      <c r="K119" s="11">
        <f t="shared" si="200"/>
        <v>0</v>
      </c>
      <c r="L119" s="11">
        <f t="shared" si="200"/>
        <v>1.0285147134187207E-19</v>
      </c>
      <c r="M119" s="11">
        <f t="shared" si="200"/>
        <v>-1.1421729001873021E-35</v>
      </c>
      <c r="N119" s="11">
        <f t="shared" si="200"/>
        <v>4.1140588536748827E-20</v>
      </c>
      <c r="O119" s="11">
        <f t="shared" si="200"/>
        <v>6.171088280512324E-20</v>
      </c>
      <c r="P119" s="11">
        <f t="shared" si="200"/>
        <v>-8.2281177073497654E-20</v>
      </c>
      <c r="Q119" s="11">
        <f t="shared" si="200"/>
        <v>0</v>
      </c>
      <c r="R119" s="11">
        <f t="shared" si="200"/>
        <v>-4.1140588536748827E-20</v>
      </c>
      <c r="S119" s="11">
        <f t="shared" si="200"/>
        <v>0</v>
      </c>
      <c r="T119" s="11">
        <f t="shared" si="200"/>
        <v>2.0570294268374413E-20</v>
      </c>
      <c r="U119" s="11">
        <f t="shared" si="200"/>
        <v>0</v>
      </c>
      <c r="V119" s="11">
        <f t="shared" si="200"/>
        <v>5.1425735670936034E-21</v>
      </c>
      <c r="W119" s="12">
        <f t="shared" si="200"/>
        <v>5.1425735670936034E-21</v>
      </c>
      <c r="X119" s="5">
        <v>0.70000000000000007</v>
      </c>
      <c r="Y119" s="39" t="str">
        <f t="shared" si="176"/>
        <v/>
      </c>
      <c r="Z119" s="43" t="str">
        <f t="shared" si="198"/>
        <v/>
      </c>
      <c r="AA119" s="44" t="str">
        <f t="shared" si="177"/>
        <v/>
      </c>
      <c r="AB119" s="44" t="str">
        <f t="shared" si="178"/>
        <v/>
      </c>
      <c r="AC119" s="44" t="str">
        <f t="shared" si="179"/>
        <v/>
      </c>
      <c r="AD119" s="44" t="str">
        <f t="shared" si="180"/>
        <v/>
      </c>
      <c r="AE119" s="44" t="str">
        <f t="shared" si="181"/>
        <v/>
      </c>
      <c r="AF119" s="44" t="str">
        <f t="shared" si="182"/>
        <v/>
      </c>
      <c r="AG119" s="44" t="str">
        <f t="shared" si="183"/>
        <v/>
      </c>
      <c r="AH119" s="44" t="str">
        <f t="shared" si="184"/>
        <v/>
      </c>
      <c r="AI119" s="44" t="str">
        <f t="shared" si="185"/>
        <v/>
      </c>
      <c r="AJ119" s="44" t="str">
        <f t="shared" si="186"/>
        <v/>
      </c>
      <c r="AK119" s="44" t="str">
        <f t="shared" si="187"/>
        <v/>
      </c>
      <c r="AL119" s="44" t="str">
        <f t="shared" si="188"/>
        <v/>
      </c>
      <c r="AM119" s="44" t="str">
        <f t="shared" si="189"/>
        <v/>
      </c>
      <c r="AN119" s="44" t="str">
        <f t="shared" si="190"/>
        <v/>
      </c>
      <c r="AO119" s="44" t="str">
        <f t="shared" si="191"/>
        <v/>
      </c>
      <c r="AP119" s="44" t="str">
        <f t="shared" si="192"/>
        <v/>
      </c>
      <c r="AQ119" s="44" t="str">
        <f t="shared" si="193"/>
        <v/>
      </c>
      <c r="AR119" s="44" t="str">
        <f t="shared" si="194"/>
        <v/>
      </c>
      <c r="AS119" s="44" t="str">
        <f t="shared" si="195"/>
        <v/>
      </c>
      <c r="AT119" s="45" t="str">
        <f t="shared" si="196"/>
        <v/>
      </c>
      <c r="AU119" s="19"/>
      <c r="AV119" s="19"/>
      <c r="AW119" s="19"/>
      <c r="AX119" s="20"/>
      <c r="AY119" s="20"/>
      <c r="AZ119" s="20"/>
    </row>
    <row r="120" spans="1:52" ht="23.25" customHeight="1" x14ac:dyDescent="0.3">
      <c r="A120" s="5">
        <v>0.60000000000000009</v>
      </c>
      <c r="B120" s="58">
        <f t="shared" si="174"/>
        <v>-1.2489107234370179E-20</v>
      </c>
      <c r="C120" s="10">
        <f t="shared" ref="C120:W120" si="201">IFERROR(((C42/10000)^2-((C68-$AH$3)/10000)^2-($AH$3/10000)^2-(C94/10000)^2)/(2*$D$2),"")</f>
        <v>0</v>
      </c>
      <c r="D120" s="11">
        <f t="shared" si="201"/>
        <v>1.0285147134187207E-20</v>
      </c>
      <c r="E120" s="11">
        <f t="shared" si="201"/>
        <v>-1.0285147134187207E-20</v>
      </c>
      <c r="F120" s="11">
        <f t="shared" si="201"/>
        <v>-2.0570294268374413E-20</v>
      </c>
      <c r="G120" s="11">
        <f t="shared" si="201"/>
        <v>1.2342176561024648E-19</v>
      </c>
      <c r="H120" s="11">
        <f t="shared" si="201"/>
        <v>-8.2281177073497654E-20</v>
      </c>
      <c r="I120" s="11">
        <f t="shared" si="201"/>
        <v>-8.2281177073497654E-20</v>
      </c>
      <c r="J120" s="11">
        <f t="shared" si="201"/>
        <v>-8.2281177073497654E-20</v>
      </c>
      <c r="K120" s="11">
        <f t="shared" si="201"/>
        <v>0</v>
      </c>
      <c r="L120" s="11">
        <f t="shared" si="201"/>
        <v>2.4684353122049296E-19</v>
      </c>
      <c r="M120" s="11">
        <f t="shared" si="201"/>
        <v>-2.8801333062014714E-35</v>
      </c>
      <c r="N120" s="11">
        <f t="shared" si="201"/>
        <v>-1.6456235414699531E-19</v>
      </c>
      <c r="O120" s="11">
        <f t="shared" si="201"/>
        <v>0</v>
      </c>
      <c r="P120" s="11">
        <f t="shared" si="201"/>
        <v>-2.4684353122049296E-19</v>
      </c>
      <c r="Q120" s="11">
        <f t="shared" si="201"/>
        <v>0</v>
      </c>
      <c r="R120" s="11">
        <f t="shared" si="201"/>
        <v>0</v>
      </c>
      <c r="S120" s="11">
        <f t="shared" si="201"/>
        <v>0</v>
      </c>
      <c r="T120" s="11">
        <f t="shared" si="201"/>
        <v>2.0570294268374413E-20</v>
      </c>
      <c r="U120" s="11">
        <f t="shared" si="201"/>
        <v>1.0285147134187207E-20</v>
      </c>
      <c r="V120" s="11">
        <f t="shared" si="201"/>
        <v>1.0285147134187207E-20</v>
      </c>
      <c r="W120" s="12">
        <f t="shared" si="201"/>
        <v>5.1425735670936034E-21</v>
      </c>
      <c r="X120" s="5">
        <v>0.60000000000000009</v>
      </c>
      <c r="Y120" s="39" t="str">
        <f t="shared" si="176"/>
        <v/>
      </c>
      <c r="Z120" s="43" t="str">
        <f t="shared" si="198"/>
        <v/>
      </c>
      <c r="AA120" s="44" t="str">
        <f t="shared" si="177"/>
        <v/>
      </c>
      <c r="AB120" s="44" t="str">
        <f t="shared" si="178"/>
        <v/>
      </c>
      <c r="AC120" s="44" t="str">
        <f t="shared" si="179"/>
        <v/>
      </c>
      <c r="AD120" s="44" t="str">
        <f t="shared" si="180"/>
        <v/>
      </c>
      <c r="AE120" s="44" t="str">
        <f t="shared" si="181"/>
        <v/>
      </c>
      <c r="AF120" s="44" t="str">
        <f t="shared" si="182"/>
        <v/>
      </c>
      <c r="AG120" s="44" t="str">
        <f t="shared" si="183"/>
        <v/>
      </c>
      <c r="AH120" s="44" t="str">
        <f t="shared" si="184"/>
        <v/>
      </c>
      <c r="AI120" s="44" t="str">
        <f t="shared" si="185"/>
        <v/>
      </c>
      <c r="AJ120" s="44" t="str">
        <f t="shared" si="186"/>
        <v/>
      </c>
      <c r="AK120" s="44" t="str">
        <f t="shared" si="187"/>
        <v/>
      </c>
      <c r="AL120" s="44" t="str">
        <f t="shared" si="188"/>
        <v/>
      </c>
      <c r="AM120" s="44" t="str">
        <f t="shared" si="189"/>
        <v/>
      </c>
      <c r="AN120" s="44" t="str">
        <f t="shared" si="190"/>
        <v/>
      </c>
      <c r="AO120" s="44" t="str">
        <f t="shared" si="191"/>
        <v/>
      </c>
      <c r="AP120" s="44" t="str">
        <f t="shared" si="192"/>
        <v/>
      </c>
      <c r="AQ120" s="44" t="str">
        <f t="shared" si="193"/>
        <v/>
      </c>
      <c r="AR120" s="44" t="str">
        <f t="shared" si="194"/>
        <v/>
      </c>
      <c r="AS120" s="44" t="str">
        <f t="shared" si="195"/>
        <v/>
      </c>
      <c r="AT120" s="45" t="str">
        <f t="shared" si="196"/>
        <v/>
      </c>
      <c r="AU120" s="19"/>
      <c r="AV120" s="19"/>
      <c r="AW120" s="19"/>
      <c r="AX120" s="20"/>
      <c r="AY120" s="20"/>
      <c r="AZ120" s="20"/>
    </row>
    <row r="121" spans="1:52" ht="23.25" customHeight="1" x14ac:dyDescent="0.3">
      <c r="A121" s="5">
        <v>0.50000000000000011</v>
      </c>
      <c r="B121" s="58">
        <f t="shared" si="174"/>
        <v>5.8037615971484942E-20</v>
      </c>
      <c r="C121" s="10">
        <f t="shared" ref="C121:W121" si="202">IFERROR(((C43/10000)^2-((C69-$AH$3)/10000)^2-($AH$3/10000)^2-(C95/10000)^2)/(2*$D$2),"")</f>
        <v>1.0285147134187207E-20</v>
      </c>
      <c r="D121" s="11">
        <f t="shared" si="202"/>
        <v>-1.0285147134187207E-20</v>
      </c>
      <c r="E121" s="11">
        <f t="shared" si="202"/>
        <v>-2.0570294268374413E-20</v>
      </c>
      <c r="F121" s="11">
        <f t="shared" si="202"/>
        <v>0</v>
      </c>
      <c r="G121" s="11">
        <f t="shared" si="202"/>
        <v>-1.6456235414699531E-19</v>
      </c>
      <c r="H121" s="11">
        <f t="shared" si="202"/>
        <v>8.2281177073497654E-20</v>
      </c>
      <c r="I121" s="11">
        <f t="shared" si="202"/>
        <v>-3.2912470829399062E-19</v>
      </c>
      <c r="J121" s="11">
        <f t="shared" si="202"/>
        <v>0</v>
      </c>
      <c r="K121" s="11">
        <f t="shared" si="202"/>
        <v>3.2912470829399062E-19</v>
      </c>
      <c r="L121" s="11">
        <f t="shared" si="202"/>
        <v>1.6456235414699531E-19</v>
      </c>
      <c r="M121" s="11">
        <f t="shared" si="202"/>
        <v>-8.6000319701846936E-35</v>
      </c>
      <c r="N121" s="11">
        <f t="shared" si="202"/>
        <v>0</v>
      </c>
      <c r="O121" s="11">
        <f t="shared" si="202"/>
        <v>9.8737412488197185E-19</v>
      </c>
      <c r="P121" s="11">
        <f t="shared" si="202"/>
        <v>0</v>
      </c>
      <c r="Q121" s="11">
        <f t="shared" si="202"/>
        <v>1.6456235414699531E-19</v>
      </c>
      <c r="R121" s="11">
        <f t="shared" si="202"/>
        <v>-8.2281177073497654E-20</v>
      </c>
      <c r="S121" s="11">
        <f t="shared" si="202"/>
        <v>0</v>
      </c>
      <c r="T121" s="11">
        <f t="shared" si="202"/>
        <v>4.1140588536748827E-20</v>
      </c>
      <c r="U121" s="11">
        <f t="shared" si="202"/>
        <v>4.1140588536748827E-20</v>
      </c>
      <c r="V121" s="11">
        <f t="shared" si="202"/>
        <v>2.0570294268374413E-20</v>
      </c>
      <c r="W121" s="12">
        <f t="shared" si="202"/>
        <v>-1.542772070128081E-20</v>
      </c>
      <c r="X121" s="5">
        <v>0.50000000000000011</v>
      </c>
      <c r="Y121" s="39" t="str">
        <f t="shared" si="176"/>
        <v/>
      </c>
      <c r="Z121" s="43" t="str">
        <f t="shared" si="198"/>
        <v/>
      </c>
      <c r="AA121" s="44" t="str">
        <f t="shared" si="177"/>
        <v/>
      </c>
      <c r="AB121" s="44" t="str">
        <f t="shared" si="178"/>
        <v/>
      </c>
      <c r="AC121" s="44" t="str">
        <f t="shared" si="179"/>
        <v/>
      </c>
      <c r="AD121" s="44" t="str">
        <f t="shared" si="180"/>
        <v/>
      </c>
      <c r="AE121" s="44" t="str">
        <f t="shared" si="181"/>
        <v/>
      </c>
      <c r="AF121" s="44" t="str">
        <f t="shared" si="182"/>
        <v/>
      </c>
      <c r="AG121" s="44" t="str">
        <f t="shared" si="183"/>
        <v/>
      </c>
      <c r="AH121" s="44" t="str">
        <f t="shared" si="184"/>
        <v/>
      </c>
      <c r="AI121" s="44" t="str">
        <f t="shared" si="185"/>
        <v/>
      </c>
      <c r="AJ121" s="44" t="str">
        <f t="shared" si="186"/>
        <v/>
      </c>
      <c r="AK121" s="44" t="str">
        <f t="shared" si="187"/>
        <v/>
      </c>
      <c r="AL121" s="44" t="str">
        <f t="shared" si="188"/>
        <v/>
      </c>
      <c r="AM121" s="44" t="str">
        <f t="shared" si="189"/>
        <v/>
      </c>
      <c r="AN121" s="44" t="str">
        <f t="shared" si="190"/>
        <v/>
      </c>
      <c r="AO121" s="44" t="str">
        <f t="shared" si="191"/>
        <v/>
      </c>
      <c r="AP121" s="44" t="str">
        <f t="shared" si="192"/>
        <v/>
      </c>
      <c r="AQ121" s="44" t="str">
        <f t="shared" si="193"/>
        <v/>
      </c>
      <c r="AR121" s="44" t="str">
        <f t="shared" si="194"/>
        <v/>
      </c>
      <c r="AS121" s="44" t="str">
        <f t="shared" si="195"/>
        <v/>
      </c>
      <c r="AT121" s="45" t="str">
        <f t="shared" si="196"/>
        <v/>
      </c>
      <c r="AU121" s="19"/>
      <c r="AV121" s="19"/>
      <c r="AW121" s="19"/>
      <c r="AX121" s="20"/>
      <c r="AY121" s="20"/>
      <c r="AZ121" s="20"/>
    </row>
    <row r="122" spans="1:52" ht="23.25" customHeight="1" x14ac:dyDescent="0.3">
      <c r="A122" s="5">
        <v>0.40000000000000013</v>
      </c>
      <c r="B122" s="58">
        <f t="shared" si="174"/>
        <v>-2.2259997011848025E-19</v>
      </c>
      <c r="C122" s="10">
        <f t="shared" ref="C122:W122" si="203">IFERROR(((C44/10000)^2-((C70-$AH$3)/10000)^2-($AH$3/10000)^2-(C96/10000)^2)/(2*$D$2),"")</f>
        <v>1.542772070128081E-20</v>
      </c>
      <c r="D122" s="11">
        <f t="shared" si="203"/>
        <v>0</v>
      </c>
      <c r="E122" s="11">
        <f t="shared" si="203"/>
        <v>2.0570294268374413E-20</v>
      </c>
      <c r="F122" s="11">
        <f t="shared" si="203"/>
        <v>0</v>
      </c>
      <c r="G122" s="11">
        <f t="shared" si="203"/>
        <v>0</v>
      </c>
      <c r="H122" s="11">
        <f t="shared" si="203"/>
        <v>0</v>
      </c>
      <c r="I122" s="11">
        <f t="shared" si="203"/>
        <v>3.2912470829399062E-19</v>
      </c>
      <c r="J122" s="11">
        <f t="shared" si="203"/>
        <v>-6.5824941658798123E-19</v>
      </c>
      <c r="K122" s="11">
        <f t="shared" si="203"/>
        <v>0</v>
      </c>
      <c r="L122" s="11">
        <f t="shared" si="203"/>
        <v>-1.3164988331759625E-18</v>
      </c>
      <c r="M122" s="11">
        <f t="shared" si="203"/>
        <v>-3.28065184409511E-34</v>
      </c>
      <c r="N122" s="11">
        <f t="shared" si="203"/>
        <v>-1.9747482497639437E-18</v>
      </c>
      <c r="O122" s="11">
        <f t="shared" si="203"/>
        <v>-1.3164988331759625E-18</v>
      </c>
      <c r="P122" s="11">
        <f t="shared" si="203"/>
        <v>0</v>
      </c>
      <c r="Q122" s="11">
        <f t="shared" si="203"/>
        <v>-3.2912470829399062E-19</v>
      </c>
      <c r="R122" s="11">
        <f t="shared" si="203"/>
        <v>3.2912470829399062E-19</v>
      </c>
      <c r="S122" s="11">
        <f t="shared" si="203"/>
        <v>8.2281177073497654E-20</v>
      </c>
      <c r="T122" s="11">
        <f t="shared" si="203"/>
        <v>1.2342176561024648E-19</v>
      </c>
      <c r="U122" s="11">
        <f t="shared" si="203"/>
        <v>4.1140588536748827E-20</v>
      </c>
      <c r="V122" s="11">
        <f t="shared" si="203"/>
        <v>-2.0570294268374413E-20</v>
      </c>
      <c r="W122" s="12">
        <f t="shared" si="203"/>
        <v>0</v>
      </c>
      <c r="X122" s="5">
        <v>0.40000000000000013</v>
      </c>
      <c r="Y122" s="39" t="str">
        <f t="shared" si="176"/>
        <v/>
      </c>
      <c r="Z122" s="43" t="str">
        <f t="shared" si="198"/>
        <v/>
      </c>
      <c r="AA122" s="44" t="str">
        <f t="shared" si="177"/>
        <v/>
      </c>
      <c r="AB122" s="44" t="str">
        <f t="shared" si="178"/>
        <v/>
      </c>
      <c r="AC122" s="44" t="str">
        <f t="shared" si="179"/>
        <v/>
      </c>
      <c r="AD122" s="44" t="str">
        <f t="shared" si="180"/>
        <v/>
      </c>
      <c r="AE122" s="44" t="str">
        <f t="shared" si="181"/>
        <v/>
      </c>
      <c r="AF122" s="44" t="str">
        <f t="shared" si="182"/>
        <v/>
      </c>
      <c r="AG122" s="44" t="str">
        <f t="shared" si="183"/>
        <v/>
      </c>
      <c r="AH122" s="44" t="str">
        <f t="shared" si="184"/>
        <v/>
      </c>
      <c r="AI122" s="44" t="str">
        <f t="shared" si="185"/>
        <v/>
      </c>
      <c r="AJ122" s="44" t="str">
        <f t="shared" si="186"/>
        <v/>
      </c>
      <c r="AK122" s="44" t="str">
        <f t="shared" si="187"/>
        <v/>
      </c>
      <c r="AL122" s="44" t="str">
        <f t="shared" si="188"/>
        <v/>
      </c>
      <c r="AM122" s="44" t="str">
        <f t="shared" si="189"/>
        <v/>
      </c>
      <c r="AN122" s="44" t="str">
        <f t="shared" si="190"/>
        <v/>
      </c>
      <c r="AO122" s="44" t="str">
        <f t="shared" si="191"/>
        <v/>
      </c>
      <c r="AP122" s="44" t="str">
        <f t="shared" si="192"/>
        <v/>
      </c>
      <c r="AQ122" s="44" t="str">
        <f t="shared" si="193"/>
        <v/>
      </c>
      <c r="AR122" s="44" t="str">
        <f t="shared" si="194"/>
        <v/>
      </c>
      <c r="AS122" s="44" t="str">
        <f t="shared" si="195"/>
        <v/>
      </c>
      <c r="AT122" s="45" t="str">
        <f t="shared" si="196"/>
        <v/>
      </c>
      <c r="AU122" s="19"/>
      <c r="AV122" s="19"/>
      <c r="AW122" s="19"/>
      <c r="AX122" s="20"/>
      <c r="AY122" s="20"/>
      <c r="AZ122" s="20"/>
    </row>
    <row r="123" spans="1:52" ht="23.25" customHeight="1" x14ac:dyDescent="0.3">
      <c r="A123" s="5">
        <v>0.30000000000000016</v>
      </c>
      <c r="B123" s="58">
        <f t="shared" si="174"/>
        <v>6.3082235756348193E-19</v>
      </c>
      <c r="C123" s="10">
        <f t="shared" ref="C123:W123" si="204">IFERROR(((C45/10000)^2-((C71-$AH$3)/10000)^2-($AH$3/10000)^2-(C97/10000)^2)/(2*$D$2),"")</f>
        <v>7.713860350640405E-21</v>
      </c>
      <c r="D123" s="11">
        <f t="shared" si="204"/>
        <v>4.6283162103842427E-20</v>
      </c>
      <c r="E123" s="11">
        <f t="shared" si="204"/>
        <v>2.0570294268374413E-20</v>
      </c>
      <c r="F123" s="11">
        <f t="shared" si="204"/>
        <v>8.2281177073497654E-20</v>
      </c>
      <c r="G123" s="11">
        <f t="shared" si="204"/>
        <v>4.9368706244098592E-19</v>
      </c>
      <c r="H123" s="11">
        <f t="shared" si="204"/>
        <v>0</v>
      </c>
      <c r="I123" s="11">
        <f t="shared" si="204"/>
        <v>6.5824941658798123E-19</v>
      </c>
      <c r="J123" s="11">
        <f t="shared" si="204"/>
        <v>-1.05319906654077E-17</v>
      </c>
      <c r="K123" s="11">
        <f t="shared" si="204"/>
        <v>-5.2659953327038498E-18</v>
      </c>
      <c r="L123" s="11">
        <f t="shared" si="204"/>
        <v>5.2659953327038498E-18</v>
      </c>
      <c r="M123" s="11">
        <f t="shared" si="204"/>
        <v>-1.8432853159689376E-33</v>
      </c>
      <c r="N123" s="11">
        <f t="shared" si="204"/>
        <v>1.05319906654077E-17</v>
      </c>
      <c r="O123" s="11">
        <f t="shared" si="204"/>
        <v>1.05319906654077E-17</v>
      </c>
      <c r="P123" s="11">
        <f t="shared" si="204"/>
        <v>0</v>
      </c>
      <c r="Q123" s="11">
        <f t="shared" si="204"/>
        <v>0</v>
      </c>
      <c r="R123" s="11">
        <f t="shared" si="204"/>
        <v>1.3164988331759625E-18</v>
      </c>
      <c r="S123" s="11">
        <f t="shared" si="204"/>
        <v>2.4684353122049296E-19</v>
      </c>
      <c r="T123" s="11">
        <f t="shared" si="204"/>
        <v>-1.6456235414699531E-19</v>
      </c>
      <c r="U123" s="11">
        <f t="shared" si="204"/>
        <v>2.0570294268374413E-20</v>
      </c>
      <c r="V123" s="11">
        <f t="shared" si="204"/>
        <v>-1.0285147134187207E-20</v>
      </c>
      <c r="W123" s="12">
        <f t="shared" si="204"/>
        <v>-2.5712867835468017E-21</v>
      </c>
      <c r="X123" s="5">
        <v>0.30000000000000016</v>
      </c>
      <c r="Y123" s="39" t="str">
        <f t="shared" si="176"/>
        <v/>
      </c>
      <c r="Z123" s="43" t="str">
        <f t="shared" si="198"/>
        <v/>
      </c>
      <c r="AA123" s="44" t="str">
        <f t="shared" si="177"/>
        <v/>
      </c>
      <c r="AB123" s="44" t="str">
        <f t="shared" si="178"/>
        <v/>
      </c>
      <c r="AC123" s="44" t="str">
        <f t="shared" si="179"/>
        <v/>
      </c>
      <c r="AD123" s="44" t="str">
        <f t="shared" si="180"/>
        <v/>
      </c>
      <c r="AE123" s="44" t="str">
        <f t="shared" si="181"/>
        <v/>
      </c>
      <c r="AF123" s="44" t="str">
        <f t="shared" si="182"/>
        <v/>
      </c>
      <c r="AG123" s="44" t="str">
        <f t="shared" si="183"/>
        <v/>
      </c>
      <c r="AH123" s="44" t="str">
        <f t="shared" si="184"/>
        <v/>
      </c>
      <c r="AI123" s="44" t="str">
        <f t="shared" si="185"/>
        <v/>
      </c>
      <c r="AJ123" s="44" t="str">
        <f t="shared" si="186"/>
        <v/>
      </c>
      <c r="AK123" s="44" t="str">
        <f t="shared" si="187"/>
        <v/>
      </c>
      <c r="AL123" s="44" t="str">
        <f t="shared" si="188"/>
        <v/>
      </c>
      <c r="AM123" s="44" t="str">
        <f t="shared" si="189"/>
        <v/>
      </c>
      <c r="AN123" s="44" t="str">
        <f t="shared" si="190"/>
        <v/>
      </c>
      <c r="AO123" s="44" t="str">
        <f t="shared" si="191"/>
        <v/>
      </c>
      <c r="AP123" s="44" t="str">
        <f t="shared" si="192"/>
        <v/>
      </c>
      <c r="AQ123" s="44" t="str">
        <f t="shared" si="193"/>
        <v/>
      </c>
      <c r="AR123" s="44" t="str">
        <f t="shared" si="194"/>
        <v/>
      </c>
      <c r="AS123" s="44" t="str">
        <f t="shared" si="195"/>
        <v/>
      </c>
      <c r="AT123" s="45" t="str">
        <f t="shared" si="196"/>
        <v/>
      </c>
      <c r="AU123" s="19"/>
      <c r="AV123" s="19"/>
      <c r="AW123" s="19"/>
      <c r="AX123" s="20"/>
      <c r="AY123" s="20"/>
      <c r="AZ123" s="20"/>
    </row>
    <row r="124" spans="1:52" ht="23.25" customHeight="1" x14ac:dyDescent="0.3">
      <c r="A124" s="5">
        <v>0.20000000000000015</v>
      </c>
      <c r="B124" s="58">
        <f t="shared" si="174"/>
        <v>-1.0316247460045343E-17</v>
      </c>
      <c r="C124" s="10">
        <f t="shared" ref="C124:W124" si="205">IFERROR(((C46/10000)^2-((C72-$AH$3)/10000)^2-($AH$3/10000)^2-(C98/10000)^2)/(2*$D$2),"")</f>
        <v>5.1425735670936034E-21</v>
      </c>
      <c r="D124" s="11">
        <f t="shared" si="205"/>
        <v>2.5712867835468017E-20</v>
      </c>
      <c r="E124" s="11">
        <f t="shared" si="205"/>
        <v>8.2281177073497654E-20</v>
      </c>
      <c r="F124" s="11">
        <f t="shared" si="205"/>
        <v>1.8513264841536971E-19</v>
      </c>
      <c r="G124" s="11">
        <f t="shared" si="205"/>
        <v>3.2912470829399062E-19</v>
      </c>
      <c r="H124" s="11">
        <f t="shared" si="205"/>
        <v>3.2912470829399062E-19</v>
      </c>
      <c r="I124" s="11">
        <f t="shared" si="205"/>
        <v>2.6329976663519249E-18</v>
      </c>
      <c r="J124" s="11">
        <f t="shared" si="205"/>
        <v>5.2659953327038498E-18</v>
      </c>
      <c r="K124" s="11">
        <f t="shared" si="205"/>
        <v>2.1063981330815399E-17</v>
      </c>
      <c r="L124" s="11">
        <f t="shared" si="205"/>
        <v>-8.4255925323261598E-17</v>
      </c>
      <c r="M124" s="11">
        <f t="shared" si="205"/>
        <v>-2.0996171802208658E-32</v>
      </c>
      <c r="N124" s="11">
        <f t="shared" si="205"/>
        <v>-1.685118506465232E-16</v>
      </c>
      <c r="O124" s="11">
        <f t="shared" si="205"/>
        <v>0</v>
      </c>
      <c r="P124" s="11">
        <f t="shared" si="205"/>
        <v>5.2659953327038498E-18</v>
      </c>
      <c r="Q124" s="11">
        <f t="shared" si="205"/>
        <v>1.3164988331759625E-18</v>
      </c>
      <c r="R124" s="11">
        <f t="shared" si="205"/>
        <v>-6.5824941658798123E-19</v>
      </c>
      <c r="S124" s="11">
        <f t="shared" si="205"/>
        <v>4.1140588536748827E-19</v>
      </c>
      <c r="T124" s="11">
        <f t="shared" si="205"/>
        <v>2.0570294268374413E-20</v>
      </c>
      <c r="U124" s="11">
        <f t="shared" si="205"/>
        <v>-1.6456235414699531E-19</v>
      </c>
      <c r="V124" s="11">
        <f t="shared" si="205"/>
        <v>1.0285147134187207E-20</v>
      </c>
      <c r="W124" s="12">
        <f t="shared" si="205"/>
        <v>5.1425735670936034E-21</v>
      </c>
      <c r="X124" s="5">
        <v>0.20000000000000015</v>
      </c>
      <c r="Y124" s="39" t="str">
        <f t="shared" si="176"/>
        <v/>
      </c>
      <c r="Z124" s="43" t="str">
        <f t="shared" si="198"/>
        <v/>
      </c>
      <c r="AA124" s="44" t="str">
        <f t="shared" si="177"/>
        <v/>
      </c>
      <c r="AB124" s="44" t="str">
        <f t="shared" si="178"/>
        <v/>
      </c>
      <c r="AC124" s="44" t="str">
        <f t="shared" si="179"/>
        <v/>
      </c>
      <c r="AD124" s="44" t="str">
        <f t="shared" si="180"/>
        <v/>
      </c>
      <c r="AE124" s="44" t="str">
        <f t="shared" si="181"/>
        <v/>
      </c>
      <c r="AF124" s="44" t="str">
        <f t="shared" si="182"/>
        <v/>
      </c>
      <c r="AG124" s="44" t="str">
        <f t="shared" si="183"/>
        <v/>
      </c>
      <c r="AH124" s="44" t="str">
        <f t="shared" si="184"/>
        <v/>
      </c>
      <c r="AI124" s="44" t="str">
        <f t="shared" si="185"/>
        <v/>
      </c>
      <c r="AJ124" s="44" t="str">
        <f t="shared" si="186"/>
        <v/>
      </c>
      <c r="AK124" s="44" t="str">
        <f t="shared" si="187"/>
        <v/>
      </c>
      <c r="AL124" s="44" t="str">
        <f t="shared" si="188"/>
        <v/>
      </c>
      <c r="AM124" s="44" t="str">
        <f t="shared" si="189"/>
        <v/>
      </c>
      <c r="AN124" s="44" t="str">
        <f t="shared" si="190"/>
        <v/>
      </c>
      <c r="AO124" s="44" t="str">
        <f t="shared" si="191"/>
        <v/>
      </c>
      <c r="AP124" s="44" t="str">
        <f t="shared" si="192"/>
        <v/>
      </c>
      <c r="AQ124" s="44" t="str">
        <f t="shared" si="193"/>
        <v/>
      </c>
      <c r="AR124" s="44" t="str">
        <f t="shared" si="194"/>
        <v/>
      </c>
      <c r="AS124" s="44" t="str">
        <f t="shared" si="195"/>
        <v/>
      </c>
      <c r="AT124" s="45" t="str">
        <f t="shared" si="196"/>
        <v/>
      </c>
      <c r="AU124" s="19"/>
      <c r="AV124" s="19"/>
      <c r="AW124" s="19"/>
      <c r="AX124" s="20"/>
      <c r="AY124" s="20"/>
      <c r="AZ124" s="20"/>
    </row>
    <row r="125" spans="1:52" ht="23.25" customHeight="1" x14ac:dyDescent="0.3">
      <c r="A125" s="5">
        <v>0.10000000000000014</v>
      </c>
      <c r="B125" s="58">
        <f t="shared" si="174"/>
        <v>-1.7888925799934873E-16</v>
      </c>
      <c r="C125" s="10">
        <f t="shared" ref="C125:W125" si="206">IFERROR(((C47/10000)^2-((C73-$AH$3)/10000)^2-($AH$3/10000)^2-(C99/10000)^2)/(2*$D$2),"")</f>
        <v>4.1140588536748827E-20</v>
      </c>
      <c r="D125" s="11">
        <f t="shared" si="206"/>
        <v>-5.5282665846256238E-20</v>
      </c>
      <c r="E125" s="11">
        <f t="shared" si="206"/>
        <v>4.6283162103842427E-20</v>
      </c>
      <c r="F125" s="11">
        <f t="shared" si="206"/>
        <v>4.1140588536748827E-20</v>
      </c>
      <c r="G125" s="11">
        <f t="shared" si="206"/>
        <v>-3.2912470829399062E-19</v>
      </c>
      <c r="H125" s="11">
        <f t="shared" si="206"/>
        <v>9.8737412488197185E-19</v>
      </c>
      <c r="I125" s="11">
        <f t="shared" si="206"/>
        <v>5.2659953327038498E-18</v>
      </c>
      <c r="J125" s="11">
        <f t="shared" si="206"/>
        <v>1.579798599811155E-17</v>
      </c>
      <c r="K125" s="11">
        <f t="shared" si="206"/>
        <v>8.4255925323261598E-17</v>
      </c>
      <c r="L125" s="11">
        <f t="shared" si="206"/>
        <v>-1.3480948051721856E-15</v>
      </c>
      <c r="M125" s="11">
        <f t="shared" si="206"/>
        <v>-1.3437549953413474E-30</v>
      </c>
      <c r="N125" s="11">
        <f t="shared" si="206"/>
        <v>-2.6961896103443711E-15</v>
      </c>
      <c r="O125" s="11">
        <f t="shared" si="206"/>
        <v>1.685118506465232E-16</v>
      </c>
      <c r="P125" s="11">
        <f t="shared" si="206"/>
        <v>1.05319906654077E-17</v>
      </c>
      <c r="Q125" s="11">
        <f t="shared" si="206"/>
        <v>3.2912470829399062E-18</v>
      </c>
      <c r="R125" s="11">
        <f t="shared" si="206"/>
        <v>1.6456235414699531E-19</v>
      </c>
      <c r="S125" s="11">
        <f t="shared" si="206"/>
        <v>-8.2281177073497654E-19</v>
      </c>
      <c r="T125" s="11">
        <f t="shared" si="206"/>
        <v>1.0285147134187207E-20</v>
      </c>
      <c r="U125" s="11">
        <f t="shared" si="206"/>
        <v>-8.4852463857044457E-20</v>
      </c>
      <c r="V125" s="11">
        <f t="shared" si="206"/>
        <v>-3.4712371577881825E-20</v>
      </c>
      <c r="W125" s="12">
        <f t="shared" si="206"/>
        <v>-8.9995037424138051E-21</v>
      </c>
      <c r="X125" s="5">
        <v>0.10000000000000014</v>
      </c>
      <c r="Y125" s="39" t="str">
        <f t="shared" si="176"/>
        <v/>
      </c>
      <c r="Z125" s="43" t="str">
        <f t="shared" si="198"/>
        <v/>
      </c>
      <c r="AA125" s="44" t="str">
        <f t="shared" si="177"/>
        <v/>
      </c>
      <c r="AB125" s="44" t="str">
        <f t="shared" si="178"/>
        <v/>
      </c>
      <c r="AC125" s="44" t="str">
        <f t="shared" si="179"/>
        <v/>
      </c>
      <c r="AD125" s="44" t="str">
        <f t="shared" si="180"/>
        <v/>
      </c>
      <c r="AE125" s="44" t="str">
        <f t="shared" si="181"/>
        <v/>
      </c>
      <c r="AF125" s="44" t="str">
        <f t="shared" si="182"/>
        <v/>
      </c>
      <c r="AG125" s="44" t="str">
        <f t="shared" si="183"/>
        <v/>
      </c>
      <c r="AH125" s="44" t="str">
        <f t="shared" si="184"/>
        <v/>
      </c>
      <c r="AI125" s="44" t="str">
        <f t="shared" si="185"/>
        <v/>
      </c>
      <c r="AJ125" s="44" t="str">
        <f t="shared" si="186"/>
        <v/>
      </c>
      <c r="AK125" s="44" t="str">
        <f t="shared" si="187"/>
        <v/>
      </c>
      <c r="AL125" s="44" t="str">
        <f t="shared" si="188"/>
        <v/>
      </c>
      <c r="AM125" s="44" t="str">
        <f t="shared" si="189"/>
        <v/>
      </c>
      <c r="AN125" s="44" t="str">
        <f t="shared" si="190"/>
        <v/>
      </c>
      <c r="AO125" s="44" t="str">
        <f t="shared" si="191"/>
        <v/>
      </c>
      <c r="AP125" s="44" t="str">
        <f t="shared" si="192"/>
        <v/>
      </c>
      <c r="AQ125" s="44" t="str">
        <f t="shared" si="193"/>
        <v/>
      </c>
      <c r="AR125" s="44" t="str">
        <f t="shared" si="194"/>
        <v/>
      </c>
      <c r="AS125" s="44" t="str">
        <f t="shared" si="195"/>
        <v/>
      </c>
      <c r="AT125" s="45" t="str">
        <f t="shared" si="196"/>
        <v/>
      </c>
      <c r="AU125" s="19"/>
      <c r="AV125" s="19"/>
      <c r="AW125" s="19"/>
      <c r="AX125" s="20"/>
      <c r="AY125" s="20"/>
      <c r="AZ125" s="20"/>
    </row>
    <row r="126" spans="1:52" ht="23.25" customHeight="1" x14ac:dyDescent="0.3">
      <c r="A126" s="5">
        <v>0</v>
      </c>
      <c r="B126" s="58">
        <f t="shared" si="174"/>
        <v>-2.7341154786225907E-31</v>
      </c>
      <c r="C126" s="10">
        <f t="shared" ref="C126:W126" si="207">IFERROR(((C48/10000)^2-((C74-$AH$3)/10000)^2-($AH$3/10000)^2-(C100/10000)^2)/(2*$D$2),"")</f>
        <v>-5.3750199813654395E-36</v>
      </c>
      <c r="D126" s="11">
        <f t="shared" si="207"/>
        <v>-1.0114048372943446E-35</v>
      </c>
      <c r="E126" s="11">
        <f t="shared" si="207"/>
        <v>-2.0504074025594462E-35</v>
      </c>
      <c r="F126" s="11">
        <f t="shared" si="207"/>
        <v>-4.5686916007492083E-35</v>
      </c>
      <c r="G126" s="11">
        <f t="shared" si="207"/>
        <v>-1.1520533224805886E-34</v>
      </c>
      <c r="H126" s="11">
        <f t="shared" si="207"/>
        <v>-3.4400127880738775E-34</v>
      </c>
      <c r="I126" s="11">
        <f t="shared" si="207"/>
        <v>-1.312260737638044E-33</v>
      </c>
      <c r="J126" s="11">
        <f t="shared" si="207"/>
        <v>-7.3731412638757503E-33</v>
      </c>
      <c r="K126" s="11">
        <f t="shared" si="207"/>
        <v>-8.3984687208834631E-32</v>
      </c>
      <c r="L126" s="11">
        <f t="shared" si="207"/>
        <v>-5.3750199813653898E-30</v>
      </c>
      <c r="M126" s="11" t="str">
        <f t="shared" si="207"/>
        <v/>
      </c>
      <c r="N126" s="11">
        <f t="shared" si="207"/>
        <v>0</v>
      </c>
      <c r="O126" s="11">
        <f t="shared" si="207"/>
        <v>0</v>
      </c>
      <c r="P126" s="11">
        <f t="shared" si="207"/>
        <v>0</v>
      </c>
      <c r="Q126" s="11">
        <f t="shared" si="207"/>
        <v>0</v>
      </c>
      <c r="R126" s="11">
        <f t="shared" si="207"/>
        <v>0</v>
      </c>
      <c r="S126" s="11">
        <f t="shared" si="207"/>
        <v>0</v>
      </c>
      <c r="T126" s="11">
        <f t="shared" si="207"/>
        <v>0</v>
      </c>
      <c r="U126" s="11">
        <f t="shared" si="207"/>
        <v>0</v>
      </c>
      <c r="V126" s="11">
        <f t="shared" si="207"/>
        <v>0</v>
      </c>
      <c r="W126" s="12">
        <f t="shared" si="207"/>
        <v>0</v>
      </c>
      <c r="X126" s="5">
        <v>0</v>
      </c>
      <c r="Y126" s="39" t="str">
        <f t="shared" si="176"/>
        <v/>
      </c>
      <c r="Z126" s="43" t="str">
        <f t="shared" si="198"/>
        <v/>
      </c>
      <c r="AA126" s="44" t="str">
        <f t="shared" si="177"/>
        <v/>
      </c>
      <c r="AB126" s="44" t="str">
        <f t="shared" si="178"/>
        <v/>
      </c>
      <c r="AC126" s="44" t="str">
        <f t="shared" si="179"/>
        <v/>
      </c>
      <c r="AD126" s="44" t="str">
        <f t="shared" si="180"/>
        <v/>
      </c>
      <c r="AE126" s="44" t="str">
        <f t="shared" si="181"/>
        <v/>
      </c>
      <c r="AF126" s="44" t="str">
        <f t="shared" si="182"/>
        <v/>
      </c>
      <c r="AG126" s="44" t="str">
        <f t="shared" si="183"/>
        <v/>
      </c>
      <c r="AH126" s="44" t="str">
        <f t="shared" si="184"/>
        <v/>
      </c>
      <c r="AI126" s="44" t="str">
        <f t="shared" si="185"/>
        <v/>
      </c>
      <c r="AJ126" s="44" t="str">
        <f t="shared" si="186"/>
        <v/>
      </c>
      <c r="AK126" s="44" t="str">
        <f t="shared" si="187"/>
        <v/>
      </c>
      <c r="AL126" s="44" t="str">
        <f t="shared" si="188"/>
        <v/>
      </c>
      <c r="AM126" s="44" t="str">
        <f t="shared" si="189"/>
        <v/>
      </c>
      <c r="AN126" s="44" t="str">
        <f t="shared" si="190"/>
        <v/>
      </c>
      <c r="AO126" s="44" t="str">
        <f t="shared" si="191"/>
        <v/>
      </c>
      <c r="AP126" s="44" t="str">
        <f t="shared" si="192"/>
        <v/>
      </c>
      <c r="AQ126" s="44" t="str">
        <f t="shared" si="193"/>
        <v/>
      </c>
      <c r="AR126" s="44" t="str">
        <f t="shared" si="194"/>
        <v/>
      </c>
      <c r="AS126" s="44" t="str">
        <f t="shared" si="195"/>
        <v/>
      </c>
      <c r="AT126" s="45" t="str">
        <f t="shared" si="196"/>
        <v/>
      </c>
      <c r="AU126" s="20"/>
      <c r="AV126" s="54">
        <v>0</v>
      </c>
      <c r="AW126" s="21" t="s">
        <v>15</v>
      </c>
      <c r="AX126" s="22" t="s">
        <v>17</v>
      </c>
      <c r="AY126" s="21" t="s">
        <v>16</v>
      </c>
      <c r="AZ126" s="20"/>
    </row>
    <row r="127" spans="1:52" ht="23.25" customHeight="1" x14ac:dyDescent="0.3">
      <c r="A127" s="5">
        <v>-0.1</v>
      </c>
      <c r="B127" s="58">
        <f t="shared" si="174"/>
        <v>1.2400532526788372E-16</v>
      </c>
      <c r="C127" s="10">
        <f t="shared" ref="C127:W127" si="208">IFERROR(((C49/10000)^2-((C75-$AH$3)/10000)^2-($AH$3/10000)^2-(C101/10000)^2)/(2*$D$2),"")</f>
        <v>-3.3426728186108423E-20</v>
      </c>
      <c r="D127" s="11">
        <f t="shared" si="208"/>
        <v>-5.5282665846256238E-20</v>
      </c>
      <c r="E127" s="11">
        <f t="shared" si="208"/>
        <v>-5.9139596021576437E-20</v>
      </c>
      <c r="F127" s="11">
        <f t="shared" si="208"/>
        <v>4.1140588536748827E-20</v>
      </c>
      <c r="G127" s="11">
        <f t="shared" si="208"/>
        <v>-3.2912470829399062E-19</v>
      </c>
      <c r="H127" s="11">
        <f t="shared" si="208"/>
        <v>9.8737412488197185E-19</v>
      </c>
      <c r="I127" s="11">
        <f t="shared" si="208"/>
        <v>3.2912470829399062E-18</v>
      </c>
      <c r="J127" s="11">
        <f t="shared" si="208"/>
        <v>1.05319906654077E-17</v>
      </c>
      <c r="K127" s="11">
        <f t="shared" si="208"/>
        <v>8.4255925323261598E-17</v>
      </c>
      <c r="L127" s="11">
        <f t="shared" si="208"/>
        <v>1.3480948051721856E-15</v>
      </c>
      <c r="M127" s="11">
        <f t="shared" si="208"/>
        <v>-1.3437549953413592E-30</v>
      </c>
      <c r="N127" s="11">
        <f t="shared" si="208"/>
        <v>1.3480948051721856E-15</v>
      </c>
      <c r="O127" s="11">
        <f t="shared" si="208"/>
        <v>-1.685118506465232E-16</v>
      </c>
      <c r="P127" s="11">
        <f t="shared" si="208"/>
        <v>-2.6329976663519249E-17</v>
      </c>
      <c r="Q127" s="11">
        <f t="shared" si="208"/>
        <v>2.6329976663519249E-18</v>
      </c>
      <c r="R127" s="11">
        <f t="shared" si="208"/>
        <v>1.9747482497639437E-18</v>
      </c>
      <c r="S127" s="11">
        <f t="shared" si="208"/>
        <v>-3.2912470829399062E-19</v>
      </c>
      <c r="T127" s="11">
        <f t="shared" si="208"/>
        <v>-4.1140588536748827E-20</v>
      </c>
      <c r="U127" s="11">
        <f t="shared" si="208"/>
        <v>-3.3426728186108423E-20</v>
      </c>
      <c r="V127" s="11">
        <f t="shared" si="208"/>
        <v>-1.0285147134187207E-20</v>
      </c>
      <c r="W127" s="12">
        <f t="shared" si="208"/>
        <v>-6.0425239413349845E-20</v>
      </c>
      <c r="X127" s="5">
        <v>-0.1</v>
      </c>
      <c r="Y127" s="39" t="str">
        <f t="shared" si="176"/>
        <v/>
      </c>
      <c r="Z127" s="43" t="str">
        <f t="shared" si="198"/>
        <v/>
      </c>
      <c r="AA127" s="44" t="str">
        <f t="shared" si="177"/>
        <v/>
      </c>
      <c r="AB127" s="44" t="str">
        <f t="shared" si="178"/>
        <v/>
      </c>
      <c r="AC127" s="44" t="str">
        <f t="shared" si="179"/>
        <v/>
      </c>
      <c r="AD127" s="44" t="str">
        <f t="shared" si="180"/>
        <v/>
      </c>
      <c r="AE127" s="44" t="str">
        <f t="shared" si="181"/>
        <v/>
      </c>
      <c r="AF127" s="44" t="str">
        <f t="shared" si="182"/>
        <v/>
      </c>
      <c r="AG127" s="44" t="str">
        <f t="shared" si="183"/>
        <v/>
      </c>
      <c r="AH127" s="44" t="str">
        <f t="shared" si="184"/>
        <v/>
      </c>
      <c r="AI127" s="44" t="str">
        <f t="shared" si="185"/>
        <v/>
      </c>
      <c r="AJ127" s="44" t="str">
        <f t="shared" si="186"/>
        <v/>
      </c>
      <c r="AK127" s="44" t="str">
        <f t="shared" si="187"/>
        <v/>
      </c>
      <c r="AL127" s="44" t="str">
        <f t="shared" si="188"/>
        <v/>
      </c>
      <c r="AM127" s="44" t="str">
        <f t="shared" si="189"/>
        <v/>
      </c>
      <c r="AN127" s="44" t="str">
        <f t="shared" si="190"/>
        <v/>
      </c>
      <c r="AO127" s="44" t="str">
        <f t="shared" si="191"/>
        <v/>
      </c>
      <c r="AP127" s="44" t="str">
        <f t="shared" si="192"/>
        <v/>
      </c>
      <c r="AQ127" s="44" t="str">
        <f t="shared" si="193"/>
        <v/>
      </c>
      <c r="AR127" s="44" t="str">
        <f t="shared" si="194"/>
        <v/>
      </c>
      <c r="AS127" s="44" t="str">
        <f t="shared" si="195"/>
        <v/>
      </c>
      <c r="AT127" s="45" t="str">
        <f t="shared" si="196"/>
        <v/>
      </c>
      <c r="AU127" s="20"/>
      <c r="AV127" s="19">
        <f>SUM(L125:N127)</f>
        <v>-1.3480948051721938E-15</v>
      </c>
      <c r="AW127" s="19">
        <f t="shared" ref="AW127:AW136" si="209">AV127-AV126</f>
        <v>-1.3480948051721938E-15</v>
      </c>
      <c r="AX127" s="23">
        <v>8</v>
      </c>
      <c r="AY127" s="70">
        <f t="shared" ref="AY127:AY136" si="210">AW127/AX127</f>
        <v>-1.6851185064652423E-16</v>
      </c>
      <c r="AZ127" s="20"/>
    </row>
    <row r="128" spans="1:52" ht="23.25" customHeight="1" x14ac:dyDescent="0.3">
      <c r="A128" s="5">
        <v>-0.2</v>
      </c>
      <c r="B128" s="58">
        <f t="shared" si="174"/>
        <v>-8.8657968296693731E-18</v>
      </c>
      <c r="C128" s="10">
        <f t="shared" ref="C128:W128" si="211">IFERROR(((C50/10000)^2-((C76-$AH$3)/10000)^2-($AH$3/10000)^2-(C102/10000)^2)/(2*$D$2),"")</f>
        <v>5.1425735670936034E-21</v>
      </c>
      <c r="D128" s="11">
        <f t="shared" si="211"/>
        <v>2.5712867835468017E-20</v>
      </c>
      <c r="E128" s="11">
        <f t="shared" si="211"/>
        <v>8.2281177073497654E-20</v>
      </c>
      <c r="F128" s="11">
        <f t="shared" si="211"/>
        <v>1.8513264841536971E-19</v>
      </c>
      <c r="G128" s="11">
        <f t="shared" si="211"/>
        <v>3.2912470829399062E-19</v>
      </c>
      <c r="H128" s="11">
        <f t="shared" si="211"/>
        <v>3.2912470829399062E-19</v>
      </c>
      <c r="I128" s="11">
        <f t="shared" si="211"/>
        <v>2.6329976663519249E-18</v>
      </c>
      <c r="J128" s="11">
        <f t="shared" si="211"/>
        <v>-5.2659953327038498E-18</v>
      </c>
      <c r="K128" s="11">
        <f t="shared" si="211"/>
        <v>0</v>
      </c>
      <c r="L128" s="11">
        <f t="shared" si="211"/>
        <v>0</v>
      </c>
      <c r="M128" s="11">
        <f t="shared" si="211"/>
        <v>-2.0996171802208729E-32</v>
      </c>
      <c r="N128" s="11">
        <f t="shared" si="211"/>
        <v>-1.685118506465232E-16</v>
      </c>
      <c r="O128" s="11">
        <f t="shared" si="211"/>
        <v>-2.1063981330815399E-17</v>
      </c>
      <c r="P128" s="11">
        <f t="shared" si="211"/>
        <v>0</v>
      </c>
      <c r="Q128" s="11">
        <f t="shared" si="211"/>
        <v>5.2659953327038498E-18</v>
      </c>
      <c r="R128" s="11">
        <f t="shared" si="211"/>
        <v>3.2912470829399062E-19</v>
      </c>
      <c r="S128" s="11">
        <f t="shared" si="211"/>
        <v>-1.6456235414699531E-19</v>
      </c>
      <c r="T128" s="11">
        <f t="shared" si="211"/>
        <v>-3.7026529683073942E-19</v>
      </c>
      <c r="U128" s="11">
        <f t="shared" si="211"/>
        <v>-5.1425735670936034E-20</v>
      </c>
      <c r="V128" s="11">
        <f t="shared" si="211"/>
        <v>4.1140588536748827E-20</v>
      </c>
      <c r="W128" s="12">
        <f t="shared" si="211"/>
        <v>2.0570294268374413E-20</v>
      </c>
      <c r="X128" s="5">
        <v>-0.2</v>
      </c>
      <c r="Y128" s="39" t="str">
        <f t="shared" si="176"/>
        <v/>
      </c>
      <c r="Z128" s="43" t="str">
        <f t="shared" si="198"/>
        <v/>
      </c>
      <c r="AA128" s="44" t="str">
        <f t="shared" si="177"/>
        <v/>
      </c>
      <c r="AB128" s="44" t="str">
        <f t="shared" si="178"/>
        <v/>
      </c>
      <c r="AC128" s="44" t="str">
        <f t="shared" si="179"/>
        <v/>
      </c>
      <c r="AD128" s="44" t="str">
        <f t="shared" si="180"/>
        <v/>
      </c>
      <c r="AE128" s="44" t="str">
        <f t="shared" si="181"/>
        <v/>
      </c>
      <c r="AF128" s="44" t="str">
        <f t="shared" si="182"/>
        <v/>
      </c>
      <c r="AG128" s="44" t="str">
        <f t="shared" si="183"/>
        <v/>
      </c>
      <c r="AH128" s="44" t="str">
        <f t="shared" si="184"/>
        <v/>
      </c>
      <c r="AI128" s="44" t="str">
        <f t="shared" si="185"/>
        <v/>
      </c>
      <c r="AJ128" s="44" t="str">
        <f t="shared" si="186"/>
        <v/>
      </c>
      <c r="AK128" s="44" t="str">
        <f t="shared" si="187"/>
        <v/>
      </c>
      <c r="AL128" s="44" t="str">
        <f t="shared" si="188"/>
        <v/>
      </c>
      <c r="AM128" s="44" t="str">
        <f t="shared" si="189"/>
        <v/>
      </c>
      <c r="AN128" s="44" t="str">
        <f t="shared" si="190"/>
        <v/>
      </c>
      <c r="AO128" s="44" t="str">
        <f t="shared" si="191"/>
        <v/>
      </c>
      <c r="AP128" s="44" t="str">
        <f t="shared" si="192"/>
        <v/>
      </c>
      <c r="AQ128" s="44" t="str">
        <f t="shared" si="193"/>
        <v/>
      </c>
      <c r="AR128" s="44" t="str">
        <f t="shared" si="194"/>
        <v/>
      </c>
      <c r="AS128" s="44" t="str">
        <f t="shared" si="195"/>
        <v/>
      </c>
      <c r="AT128" s="45" t="str">
        <f t="shared" si="196"/>
        <v/>
      </c>
      <c r="AU128" s="20"/>
      <c r="AV128" s="19">
        <f>SUM(K124:O128)</f>
        <v>-1.6008625811419786E-15</v>
      </c>
      <c r="AW128" s="19">
        <f t="shared" si="209"/>
        <v>-2.5276777596978474E-16</v>
      </c>
      <c r="AX128" s="23">
        <f>AX127+8</f>
        <v>16</v>
      </c>
      <c r="AY128" s="70">
        <f t="shared" si="210"/>
        <v>-1.5797985998111546E-17</v>
      </c>
      <c r="AZ128" s="20"/>
    </row>
    <row r="129" spans="1:52" ht="23.25" customHeight="1" x14ac:dyDescent="0.3">
      <c r="A129" s="5">
        <v>-0.30000000000000004</v>
      </c>
      <c r="B129" s="58">
        <f t="shared" si="174"/>
        <v>-8.0934312567830303E-19</v>
      </c>
      <c r="C129" s="10">
        <f t="shared" ref="C129:W129" si="212">IFERROR(((C51/10000)^2-((C77-$AH$3)/10000)^2-($AH$3/10000)^2-(C103/10000)^2)/(2*$D$2),"")</f>
        <v>7.713860350640405E-21</v>
      </c>
      <c r="D129" s="11">
        <f t="shared" si="212"/>
        <v>4.6283162103842427E-20</v>
      </c>
      <c r="E129" s="11">
        <f t="shared" si="212"/>
        <v>2.0570294268374413E-20</v>
      </c>
      <c r="F129" s="11">
        <f t="shared" si="212"/>
        <v>4.1140588536748827E-20</v>
      </c>
      <c r="G129" s="11">
        <f t="shared" si="212"/>
        <v>-8.2281177073497654E-20</v>
      </c>
      <c r="H129" s="11">
        <f t="shared" si="212"/>
        <v>0</v>
      </c>
      <c r="I129" s="11">
        <f t="shared" si="212"/>
        <v>1.3164988331759625E-18</v>
      </c>
      <c r="J129" s="11">
        <f t="shared" si="212"/>
        <v>-2.6329976663519249E-18</v>
      </c>
      <c r="K129" s="11">
        <f t="shared" si="212"/>
        <v>0</v>
      </c>
      <c r="L129" s="11">
        <f t="shared" si="212"/>
        <v>-1.05319906654077E-17</v>
      </c>
      <c r="M129" s="11">
        <f t="shared" si="212"/>
        <v>-1.8432853159689431E-33</v>
      </c>
      <c r="N129" s="11">
        <f t="shared" si="212"/>
        <v>-5.2659953327038498E-18</v>
      </c>
      <c r="O129" s="11">
        <f t="shared" si="212"/>
        <v>0</v>
      </c>
      <c r="P129" s="11">
        <f t="shared" si="212"/>
        <v>0</v>
      </c>
      <c r="Q129" s="11">
        <f t="shared" si="212"/>
        <v>-6.5824941658798123E-19</v>
      </c>
      <c r="R129" s="11">
        <f t="shared" si="212"/>
        <v>0</v>
      </c>
      <c r="S129" s="11">
        <f t="shared" si="212"/>
        <v>5.7596823951448353E-19</v>
      </c>
      <c r="T129" s="11">
        <f t="shared" si="212"/>
        <v>8.2281177073497654E-20</v>
      </c>
      <c r="U129" s="11">
        <f t="shared" si="212"/>
        <v>6.171088280512324E-20</v>
      </c>
      <c r="V129" s="11">
        <f t="shared" si="212"/>
        <v>5.1425735670936034E-21</v>
      </c>
      <c r="W129" s="12">
        <f t="shared" si="212"/>
        <v>1.799900748482761E-20</v>
      </c>
      <c r="X129" s="5">
        <v>-0.30000000000000004</v>
      </c>
      <c r="Y129" s="39" t="str">
        <f t="shared" si="176"/>
        <v/>
      </c>
      <c r="Z129" s="43" t="str">
        <f t="shared" si="198"/>
        <v/>
      </c>
      <c r="AA129" s="44" t="str">
        <f t="shared" si="177"/>
        <v/>
      </c>
      <c r="AB129" s="44" t="str">
        <f t="shared" si="178"/>
        <v/>
      </c>
      <c r="AC129" s="44" t="str">
        <f t="shared" si="179"/>
        <v/>
      </c>
      <c r="AD129" s="44" t="str">
        <f t="shared" si="180"/>
        <v/>
      </c>
      <c r="AE129" s="44" t="str">
        <f t="shared" si="181"/>
        <v/>
      </c>
      <c r="AF129" s="44" t="str">
        <f t="shared" si="182"/>
        <v/>
      </c>
      <c r="AG129" s="44" t="str">
        <f t="shared" si="183"/>
        <v/>
      </c>
      <c r="AH129" s="44" t="str">
        <f t="shared" si="184"/>
        <v/>
      </c>
      <c r="AI129" s="44" t="str">
        <f t="shared" si="185"/>
        <v/>
      </c>
      <c r="AJ129" s="44" t="str">
        <f t="shared" si="186"/>
        <v/>
      </c>
      <c r="AK129" s="44" t="str">
        <f t="shared" si="187"/>
        <v/>
      </c>
      <c r="AL129" s="44" t="str">
        <f t="shared" si="188"/>
        <v/>
      </c>
      <c r="AM129" s="44" t="str">
        <f t="shared" si="189"/>
        <v/>
      </c>
      <c r="AN129" s="44" t="str">
        <f t="shared" si="190"/>
        <v/>
      </c>
      <c r="AO129" s="44" t="str">
        <f t="shared" si="191"/>
        <v/>
      </c>
      <c r="AP129" s="44" t="str">
        <f t="shared" si="192"/>
        <v/>
      </c>
      <c r="AQ129" s="44" t="str">
        <f t="shared" si="193"/>
        <v/>
      </c>
      <c r="AR129" s="44" t="str">
        <f t="shared" si="194"/>
        <v/>
      </c>
      <c r="AS129" s="44" t="str">
        <f t="shared" si="195"/>
        <v/>
      </c>
      <c r="AT129" s="45" t="str">
        <f t="shared" si="196"/>
        <v/>
      </c>
      <c r="AU129" s="20"/>
      <c r="AV129" s="19">
        <f>SUM(J123:P129)</f>
        <v>-1.5929635881429235E-15</v>
      </c>
      <c r="AW129" s="19">
        <f t="shared" si="209"/>
        <v>7.8989929990550768E-18</v>
      </c>
      <c r="AX129" s="23">
        <f t="shared" ref="AX129:AX136" si="213">AX128+8</f>
        <v>24</v>
      </c>
      <c r="AY129" s="70">
        <f t="shared" si="210"/>
        <v>3.2912470829396153E-19</v>
      </c>
      <c r="AZ129" s="20"/>
    </row>
    <row r="130" spans="1:52" ht="23.25" customHeight="1" x14ac:dyDescent="0.3">
      <c r="A130" s="5">
        <v>-0.4</v>
      </c>
      <c r="B130" s="58">
        <f t="shared" si="174"/>
        <v>8.4485137173680609E-20</v>
      </c>
      <c r="C130" s="10">
        <f t="shared" ref="C130:W130" si="214">IFERROR(((C52/10000)^2-((C78-$AH$3)/10000)^2-($AH$3/10000)^2-(C104/10000)^2)/(2*$D$2),"")</f>
        <v>1.542772070128081E-20</v>
      </c>
      <c r="D130" s="11">
        <f t="shared" si="214"/>
        <v>-7.1996029939310441E-20</v>
      </c>
      <c r="E130" s="11">
        <f t="shared" si="214"/>
        <v>-6.171088280512324E-20</v>
      </c>
      <c r="F130" s="11">
        <f t="shared" si="214"/>
        <v>8.2281177073497654E-20</v>
      </c>
      <c r="G130" s="11">
        <f t="shared" si="214"/>
        <v>-8.2281177073497654E-20</v>
      </c>
      <c r="H130" s="11">
        <f t="shared" si="214"/>
        <v>0</v>
      </c>
      <c r="I130" s="11">
        <f t="shared" si="214"/>
        <v>-3.2912470829399062E-19</v>
      </c>
      <c r="J130" s="11">
        <f t="shared" si="214"/>
        <v>6.5824941658798123E-19</v>
      </c>
      <c r="K130" s="11">
        <f t="shared" si="214"/>
        <v>0</v>
      </c>
      <c r="L130" s="11">
        <f t="shared" si="214"/>
        <v>-2.6329976663519249E-18</v>
      </c>
      <c r="M130" s="11">
        <f t="shared" si="214"/>
        <v>-3.2806518440951152E-34</v>
      </c>
      <c r="N130" s="11">
        <f t="shared" si="214"/>
        <v>1.3164988331759625E-18</v>
      </c>
      <c r="O130" s="11">
        <f t="shared" si="214"/>
        <v>2.6329976663519249E-18</v>
      </c>
      <c r="P130" s="11">
        <f t="shared" si="214"/>
        <v>0</v>
      </c>
      <c r="Q130" s="11">
        <f t="shared" si="214"/>
        <v>3.2912470829399062E-19</v>
      </c>
      <c r="R130" s="11">
        <f t="shared" si="214"/>
        <v>3.2912470829399062E-19</v>
      </c>
      <c r="S130" s="11">
        <f t="shared" si="214"/>
        <v>-2.4684353122049296E-19</v>
      </c>
      <c r="T130" s="11">
        <f t="shared" si="214"/>
        <v>-8.2281177073497654E-20</v>
      </c>
      <c r="U130" s="11">
        <f t="shared" si="214"/>
        <v>-6.171088280512324E-20</v>
      </c>
      <c r="V130" s="11">
        <f t="shared" si="214"/>
        <v>1.0285147134187207E-20</v>
      </c>
      <c r="W130" s="12">
        <f t="shared" si="214"/>
        <v>-3.085544140256162E-20</v>
      </c>
      <c r="X130" s="5">
        <v>-0.4</v>
      </c>
      <c r="Y130" s="39" t="str">
        <f t="shared" si="176"/>
        <v/>
      </c>
      <c r="Z130" s="43" t="str">
        <f t="shared" si="198"/>
        <v/>
      </c>
      <c r="AA130" s="44" t="str">
        <f t="shared" si="177"/>
        <v/>
      </c>
      <c r="AB130" s="44" t="str">
        <f t="shared" si="178"/>
        <v/>
      </c>
      <c r="AC130" s="44" t="str">
        <f t="shared" si="179"/>
        <v/>
      </c>
      <c r="AD130" s="44" t="str">
        <f t="shared" si="180"/>
        <v/>
      </c>
      <c r="AE130" s="44" t="str">
        <f t="shared" si="181"/>
        <v/>
      </c>
      <c r="AF130" s="44" t="str">
        <f t="shared" si="182"/>
        <v/>
      </c>
      <c r="AG130" s="44" t="str">
        <f t="shared" si="183"/>
        <v/>
      </c>
      <c r="AH130" s="44" t="str">
        <f t="shared" si="184"/>
        <v/>
      </c>
      <c r="AI130" s="44" t="str">
        <f t="shared" si="185"/>
        <v/>
      </c>
      <c r="AJ130" s="44" t="str">
        <f t="shared" si="186"/>
        <v/>
      </c>
      <c r="AK130" s="44" t="str">
        <f t="shared" si="187"/>
        <v/>
      </c>
      <c r="AL130" s="44" t="str">
        <f t="shared" si="188"/>
        <v/>
      </c>
      <c r="AM130" s="44" t="str">
        <f t="shared" si="189"/>
        <v/>
      </c>
      <c r="AN130" s="44" t="str">
        <f t="shared" si="190"/>
        <v/>
      </c>
      <c r="AO130" s="44" t="str">
        <f t="shared" si="191"/>
        <v/>
      </c>
      <c r="AP130" s="44" t="str">
        <f t="shared" si="192"/>
        <v/>
      </c>
      <c r="AQ130" s="44" t="str">
        <f t="shared" si="193"/>
        <v/>
      </c>
      <c r="AR130" s="44" t="str">
        <f t="shared" si="194"/>
        <v/>
      </c>
      <c r="AS130" s="44" t="str">
        <f t="shared" si="195"/>
        <v/>
      </c>
      <c r="AT130" s="45" t="str">
        <f t="shared" si="196"/>
        <v/>
      </c>
      <c r="AU130" s="20"/>
      <c r="AV130" s="19">
        <f>SUM(I122:Q130)</f>
        <v>-1.5686083597291682E-15</v>
      </c>
      <c r="AW130" s="19">
        <f t="shared" si="209"/>
        <v>2.4355228413755274E-17</v>
      </c>
      <c r="AX130" s="23">
        <f t="shared" si="213"/>
        <v>32</v>
      </c>
      <c r="AY130" s="70">
        <f t="shared" si="210"/>
        <v>7.611008879298523E-19</v>
      </c>
      <c r="AZ130" s="20"/>
    </row>
    <row r="131" spans="1:52" ht="23.25" customHeight="1" x14ac:dyDescent="0.3">
      <c r="A131" s="5">
        <v>-0.5</v>
      </c>
      <c r="B131" s="58">
        <f t="shared" si="174"/>
        <v>9.0607248563077723E-21</v>
      </c>
      <c r="C131" s="10">
        <f t="shared" ref="C131:W131" si="215">IFERROR(((C53/10000)^2-((C79-$AH$3)/10000)^2-($AH$3/10000)^2-(C105/10000)^2)/(2*$D$2),"")</f>
        <v>1.0285147134187207E-20</v>
      </c>
      <c r="D131" s="11">
        <f t="shared" si="215"/>
        <v>-1.0285147134187207E-20</v>
      </c>
      <c r="E131" s="11">
        <f t="shared" si="215"/>
        <v>2.0570294268374413E-20</v>
      </c>
      <c r="F131" s="11">
        <f t="shared" si="215"/>
        <v>0</v>
      </c>
      <c r="G131" s="11">
        <f t="shared" si="215"/>
        <v>-1.6456235414699531E-19</v>
      </c>
      <c r="H131" s="11">
        <f t="shared" si="215"/>
        <v>8.2281177073497654E-20</v>
      </c>
      <c r="I131" s="11">
        <f t="shared" si="215"/>
        <v>-3.2912470829399062E-19</v>
      </c>
      <c r="J131" s="11">
        <f t="shared" si="215"/>
        <v>0</v>
      </c>
      <c r="K131" s="11">
        <f t="shared" si="215"/>
        <v>0</v>
      </c>
      <c r="L131" s="11">
        <f t="shared" si="215"/>
        <v>4.9368706244098592E-19</v>
      </c>
      <c r="M131" s="11">
        <f t="shared" si="215"/>
        <v>-8.6000319701847001E-35</v>
      </c>
      <c r="N131" s="11">
        <f t="shared" si="215"/>
        <v>-4.9368706244098592E-19</v>
      </c>
      <c r="O131" s="11">
        <f t="shared" si="215"/>
        <v>3.2912470829399062E-19</v>
      </c>
      <c r="P131" s="11">
        <f t="shared" si="215"/>
        <v>3.2912470829399062E-19</v>
      </c>
      <c r="Q131" s="11">
        <f t="shared" si="215"/>
        <v>0</v>
      </c>
      <c r="R131" s="11">
        <f t="shared" si="215"/>
        <v>-8.2281177073497654E-20</v>
      </c>
      <c r="S131" s="11">
        <f t="shared" si="215"/>
        <v>0</v>
      </c>
      <c r="T131" s="11">
        <f t="shared" si="215"/>
        <v>0</v>
      </c>
      <c r="U131" s="11">
        <f t="shared" si="215"/>
        <v>0</v>
      </c>
      <c r="V131" s="11">
        <f t="shared" si="215"/>
        <v>-2.0570294268374413E-20</v>
      </c>
      <c r="W131" s="12">
        <f t="shared" si="215"/>
        <v>2.5712867835468017E-20</v>
      </c>
      <c r="X131" s="5">
        <v>-0.5</v>
      </c>
      <c r="Y131" s="39" t="str">
        <f t="shared" si="176"/>
        <v/>
      </c>
      <c r="Z131" s="43" t="str">
        <f t="shared" si="198"/>
        <v/>
      </c>
      <c r="AA131" s="44" t="str">
        <f t="shared" si="177"/>
        <v/>
      </c>
      <c r="AB131" s="44" t="str">
        <f t="shared" si="178"/>
        <v/>
      </c>
      <c r="AC131" s="44" t="str">
        <f t="shared" si="179"/>
        <v/>
      </c>
      <c r="AD131" s="44" t="str">
        <f t="shared" si="180"/>
        <v/>
      </c>
      <c r="AE131" s="44" t="str">
        <f t="shared" si="181"/>
        <v/>
      </c>
      <c r="AF131" s="44" t="str">
        <f t="shared" si="182"/>
        <v/>
      </c>
      <c r="AG131" s="44" t="str">
        <f t="shared" si="183"/>
        <v/>
      </c>
      <c r="AH131" s="44" t="str">
        <f t="shared" si="184"/>
        <v/>
      </c>
      <c r="AI131" s="44" t="str">
        <f t="shared" si="185"/>
        <v/>
      </c>
      <c r="AJ131" s="44" t="str">
        <f t="shared" si="186"/>
        <v/>
      </c>
      <c r="AK131" s="44" t="str">
        <f t="shared" si="187"/>
        <v/>
      </c>
      <c r="AL131" s="44" t="str">
        <f t="shared" si="188"/>
        <v/>
      </c>
      <c r="AM131" s="44" t="str">
        <f t="shared" si="189"/>
        <v/>
      </c>
      <c r="AN131" s="44" t="str">
        <f t="shared" si="190"/>
        <v/>
      </c>
      <c r="AO131" s="44" t="str">
        <f t="shared" si="191"/>
        <v/>
      </c>
      <c r="AP131" s="44" t="str">
        <f t="shared" si="192"/>
        <v/>
      </c>
      <c r="AQ131" s="44" t="str">
        <f t="shared" si="193"/>
        <v/>
      </c>
      <c r="AR131" s="44" t="str">
        <f t="shared" si="194"/>
        <v/>
      </c>
      <c r="AS131" s="44" t="str">
        <f t="shared" si="195"/>
        <v/>
      </c>
      <c r="AT131" s="45" t="str">
        <f t="shared" si="196"/>
        <v/>
      </c>
      <c r="AU131" s="20"/>
      <c r="AV131" s="19">
        <f>SUM(H121:R131)</f>
        <v>-1.5605448043759661E-15</v>
      </c>
      <c r="AW131" s="19">
        <f t="shared" si="209"/>
        <v>8.0635553532021439E-18</v>
      </c>
      <c r="AX131" s="23">
        <f t="shared" si="213"/>
        <v>40</v>
      </c>
      <c r="AY131" s="70">
        <f t="shared" si="210"/>
        <v>2.015888838300536E-19</v>
      </c>
      <c r="AZ131" s="20"/>
    </row>
    <row r="132" spans="1:52" ht="23.25" customHeight="1" x14ac:dyDescent="0.3">
      <c r="A132" s="5">
        <v>-0.6</v>
      </c>
      <c r="B132" s="58">
        <f t="shared" si="174"/>
        <v>-6.8567647561248035E-21</v>
      </c>
      <c r="C132" s="10">
        <f t="shared" ref="C132:W132" si="216">IFERROR(((C54/10000)^2-((C80-$AH$3)/10000)^2-($AH$3/10000)^2-(C106/10000)^2)/(2*$D$2),"")</f>
        <v>5.1425735670936034E-21</v>
      </c>
      <c r="D132" s="11">
        <f t="shared" si="216"/>
        <v>0</v>
      </c>
      <c r="E132" s="11">
        <f t="shared" si="216"/>
        <v>0</v>
      </c>
      <c r="F132" s="11">
        <f t="shared" si="216"/>
        <v>0</v>
      </c>
      <c r="G132" s="11">
        <f t="shared" si="216"/>
        <v>0</v>
      </c>
      <c r="H132" s="11">
        <f t="shared" si="216"/>
        <v>-8.2281177073497654E-20</v>
      </c>
      <c r="I132" s="11">
        <f t="shared" si="216"/>
        <v>0</v>
      </c>
      <c r="J132" s="11">
        <f t="shared" si="216"/>
        <v>-8.2281177073497654E-20</v>
      </c>
      <c r="K132" s="11">
        <f t="shared" si="216"/>
        <v>0</v>
      </c>
      <c r="L132" s="11">
        <f t="shared" si="216"/>
        <v>8.2281177073497654E-20</v>
      </c>
      <c r="M132" s="11">
        <f t="shared" si="216"/>
        <v>-2.8801333062014757E-35</v>
      </c>
      <c r="N132" s="11">
        <f t="shared" si="216"/>
        <v>-2.8798411975724176E-19</v>
      </c>
      <c r="O132" s="11">
        <f t="shared" si="216"/>
        <v>-8.2281177073497654E-20</v>
      </c>
      <c r="P132" s="11">
        <f t="shared" si="216"/>
        <v>2.4684353122049296E-19</v>
      </c>
      <c r="Q132" s="11">
        <f t="shared" si="216"/>
        <v>-8.2281177073497654E-20</v>
      </c>
      <c r="R132" s="11">
        <f t="shared" si="216"/>
        <v>1.6456235414699531E-19</v>
      </c>
      <c r="S132" s="11">
        <f t="shared" si="216"/>
        <v>0</v>
      </c>
      <c r="T132" s="11">
        <f t="shared" si="216"/>
        <v>-2.0570294268374413E-20</v>
      </c>
      <c r="U132" s="11">
        <f t="shared" si="216"/>
        <v>-1.0285147134187207E-20</v>
      </c>
      <c r="V132" s="11">
        <f t="shared" si="216"/>
        <v>0</v>
      </c>
      <c r="W132" s="12">
        <f t="shared" si="216"/>
        <v>5.1425735670936034E-21</v>
      </c>
      <c r="X132" s="5">
        <v>-0.6</v>
      </c>
      <c r="Y132" s="39" t="str">
        <f t="shared" si="176"/>
        <v/>
      </c>
      <c r="Z132" s="43" t="str">
        <f t="shared" si="198"/>
        <v/>
      </c>
      <c r="AA132" s="44" t="str">
        <f t="shared" si="177"/>
        <v/>
      </c>
      <c r="AB132" s="44" t="str">
        <f t="shared" si="178"/>
        <v/>
      </c>
      <c r="AC132" s="44" t="str">
        <f t="shared" si="179"/>
        <v/>
      </c>
      <c r="AD132" s="44" t="str">
        <f t="shared" si="180"/>
        <v/>
      </c>
      <c r="AE132" s="44" t="str">
        <f t="shared" si="181"/>
        <v/>
      </c>
      <c r="AF132" s="44" t="str">
        <f t="shared" si="182"/>
        <v/>
      </c>
      <c r="AG132" s="44" t="str">
        <f t="shared" si="183"/>
        <v/>
      </c>
      <c r="AH132" s="44" t="str">
        <f t="shared" si="184"/>
        <v/>
      </c>
      <c r="AI132" s="44" t="str">
        <f t="shared" si="185"/>
        <v/>
      </c>
      <c r="AJ132" s="44" t="str">
        <f t="shared" si="186"/>
        <v/>
      </c>
      <c r="AK132" s="44" t="str">
        <f t="shared" si="187"/>
        <v/>
      </c>
      <c r="AL132" s="44" t="str">
        <f t="shared" si="188"/>
        <v/>
      </c>
      <c r="AM132" s="44" t="str">
        <f t="shared" si="189"/>
        <v/>
      </c>
      <c r="AN132" s="44" t="str">
        <f t="shared" si="190"/>
        <v/>
      </c>
      <c r="AO132" s="44" t="str">
        <f t="shared" si="191"/>
        <v/>
      </c>
      <c r="AP132" s="44" t="str">
        <f t="shared" si="192"/>
        <v/>
      </c>
      <c r="AQ132" s="44" t="str">
        <f t="shared" si="193"/>
        <v/>
      </c>
      <c r="AR132" s="44" t="str">
        <f t="shared" si="194"/>
        <v/>
      </c>
      <c r="AS132" s="44" t="str">
        <f t="shared" si="195"/>
        <v/>
      </c>
      <c r="AT132" s="45" t="str">
        <f t="shared" si="196"/>
        <v/>
      </c>
      <c r="AU132" s="20"/>
      <c r="AV132" s="19">
        <f>SUM(G120:S132)</f>
        <v>-1.5612030537925542E-15</v>
      </c>
      <c r="AW132" s="19">
        <f t="shared" si="209"/>
        <v>-6.5824941658807098E-19</v>
      </c>
      <c r="AX132" s="23">
        <f t="shared" si="213"/>
        <v>48</v>
      </c>
      <c r="AY132" s="70">
        <f t="shared" si="210"/>
        <v>-1.3713529512251479E-20</v>
      </c>
      <c r="AZ132" s="20"/>
    </row>
    <row r="133" spans="1:52" ht="23.25" customHeight="1" x14ac:dyDescent="0.3">
      <c r="A133" s="5">
        <v>-0.7</v>
      </c>
      <c r="B133" s="58">
        <f t="shared" si="174"/>
        <v>-6.6118803005489192E-21</v>
      </c>
      <c r="C133" s="10">
        <f t="shared" ref="C133:W133" si="217">IFERROR(((C55/10000)^2-((C81-$AH$3)/10000)^2-($AH$3/10000)^2-(C107/10000)^2)/(2*$D$2),"")</f>
        <v>1.0285147134187207E-20</v>
      </c>
      <c r="D133" s="11">
        <f t="shared" si="217"/>
        <v>0</v>
      </c>
      <c r="E133" s="11">
        <f t="shared" si="217"/>
        <v>2.0570294268374413E-20</v>
      </c>
      <c r="F133" s="11">
        <f t="shared" si="217"/>
        <v>2.0570294268374413E-20</v>
      </c>
      <c r="G133" s="11">
        <f t="shared" si="217"/>
        <v>-2.0570294268374413E-20</v>
      </c>
      <c r="H133" s="11">
        <f t="shared" si="217"/>
        <v>-4.1140588536748827E-20</v>
      </c>
      <c r="I133" s="11">
        <f t="shared" si="217"/>
        <v>0</v>
      </c>
      <c r="J133" s="11">
        <f t="shared" si="217"/>
        <v>0</v>
      </c>
      <c r="K133" s="11">
        <f t="shared" si="217"/>
        <v>4.1140588536748827E-20</v>
      </c>
      <c r="L133" s="11">
        <f t="shared" si="217"/>
        <v>-3.085544140256162E-20</v>
      </c>
      <c r="M133" s="11">
        <f t="shared" si="217"/>
        <v>-1.1421729001873035E-35</v>
      </c>
      <c r="N133" s="11">
        <f t="shared" si="217"/>
        <v>6.171088280512324E-20</v>
      </c>
      <c r="O133" s="11">
        <f t="shared" si="217"/>
        <v>-6.171088280512324E-20</v>
      </c>
      <c r="P133" s="11">
        <f t="shared" si="217"/>
        <v>-8.2281177073497654E-20</v>
      </c>
      <c r="Q133" s="11">
        <f t="shared" si="217"/>
        <v>4.1140588536748827E-20</v>
      </c>
      <c r="R133" s="11">
        <f t="shared" si="217"/>
        <v>-4.1140588536748827E-20</v>
      </c>
      <c r="S133" s="11">
        <f t="shared" si="217"/>
        <v>-6.171088280512324E-20</v>
      </c>
      <c r="T133" s="11">
        <f t="shared" si="217"/>
        <v>0</v>
      </c>
      <c r="U133" s="11">
        <f t="shared" si="217"/>
        <v>0</v>
      </c>
      <c r="V133" s="11">
        <f t="shared" si="217"/>
        <v>5.1425735670936034E-21</v>
      </c>
      <c r="W133" s="12">
        <f t="shared" si="217"/>
        <v>0</v>
      </c>
      <c r="X133" s="5">
        <v>-0.7</v>
      </c>
      <c r="Y133" s="39" t="str">
        <f t="shared" si="176"/>
        <v/>
      </c>
      <c r="Z133" s="43" t="str">
        <f t="shared" si="198"/>
        <v/>
      </c>
      <c r="AA133" s="44" t="str">
        <f t="shared" si="177"/>
        <v/>
      </c>
      <c r="AB133" s="44" t="str">
        <f t="shared" si="178"/>
        <v/>
      </c>
      <c r="AC133" s="44" t="str">
        <f t="shared" si="179"/>
        <v/>
      </c>
      <c r="AD133" s="44" t="str">
        <f t="shared" si="180"/>
        <v/>
      </c>
      <c r="AE133" s="44" t="str">
        <f t="shared" si="181"/>
        <v/>
      </c>
      <c r="AF133" s="44" t="str">
        <f t="shared" si="182"/>
        <v/>
      </c>
      <c r="AG133" s="44" t="str">
        <f t="shared" si="183"/>
        <v/>
      </c>
      <c r="AH133" s="44" t="str">
        <f t="shared" si="184"/>
        <v/>
      </c>
      <c r="AI133" s="44" t="str">
        <f t="shared" si="185"/>
        <v/>
      </c>
      <c r="AJ133" s="44" t="str">
        <f t="shared" si="186"/>
        <v/>
      </c>
      <c r="AK133" s="44" t="str">
        <f t="shared" si="187"/>
        <v/>
      </c>
      <c r="AL133" s="44" t="str">
        <f t="shared" si="188"/>
        <v/>
      </c>
      <c r="AM133" s="44" t="str">
        <f t="shared" si="189"/>
        <v/>
      </c>
      <c r="AN133" s="44" t="str">
        <f t="shared" si="190"/>
        <v/>
      </c>
      <c r="AO133" s="44" t="str">
        <f t="shared" si="191"/>
        <v/>
      </c>
      <c r="AP133" s="44" t="str">
        <f t="shared" si="192"/>
        <v/>
      </c>
      <c r="AQ133" s="44" t="str">
        <f t="shared" si="193"/>
        <v/>
      </c>
      <c r="AR133" s="44" t="str">
        <f t="shared" si="194"/>
        <v/>
      </c>
      <c r="AS133" s="44" t="str">
        <f t="shared" si="195"/>
        <v/>
      </c>
      <c r="AT133" s="45" t="str">
        <f t="shared" si="196"/>
        <v/>
      </c>
      <c r="AU133" s="20"/>
      <c r="AV133" s="19">
        <f>SUM(F119:T133)</f>
        <v>-1.5611002023212138E-15</v>
      </c>
      <c r="AW133" s="19">
        <f t="shared" si="209"/>
        <v>1.0285147134038849E-19</v>
      </c>
      <c r="AX133" s="23">
        <f t="shared" si="213"/>
        <v>56</v>
      </c>
      <c r="AY133" s="70">
        <f t="shared" si="210"/>
        <v>1.8366334167926517E-21</v>
      </c>
      <c r="AZ133" s="20"/>
    </row>
    <row r="134" spans="1:52" ht="23.25" customHeight="1" x14ac:dyDescent="0.3">
      <c r="A134" s="5">
        <v>-0.79999999999999993</v>
      </c>
      <c r="B134" s="58">
        <f t="shared" si="174"/>
        <v>-1.1019800500914863E-21</v>
      </c>
      <c r="C134" s="10">
        <f t="shared" ref="C134:W134" si="218">IFERROR(((C56/10000)^2-((C82-$AH$3)/10000)^2-($AH$3/10000)^2-(C108/10000)^2)/(2*$D$2),"")</f>
        <v>0</v>
      </c>
      <c r="D134" s="11">
        <f t="shared" si="218"/>
        <v>5.1425735670936034E-21</v>
      </c>
      <c r="E134" s="11">
        <f t="shared" si="218"/>
        <v>0</v>
      </c>
      <c r="F134" s="11">
        <f t="shared" si="218"/>
        <v>1.0285147134187207E-20</v>
      </c>
      <c r="G134" s="11">
        <f t="shared" si="218"/>
        <v>1.0285147134187207E-20</v>
      </c>
      <c r="H134" s="11">
        <f t="shared" si="218"/>
        <v>-4.1140588536748827E-20</v>
      </c>
      <c r="I134" s="11">
        <f t="shared" si="218"/>
        <v>-2.0570294268374413E-20</v>
      </c>
      <c r="J134" s="11">
        <f t="shared" si="218"/>
        <v>2.0570294268374413E-20</v>
      </c>
      <c r="K134" s="11">
        <f t="shared" si="218"/>
        <v>2.0570294268374413E-20</v>
      </c>
      <c r="L134" s="11">
        <f t="shared" si="218"/>
        <v>1.2856433917734008E-20</v>
      </c>
      <c r="M134" s="11">
        <f t="shared" si="218"/>
        <v>-5.1260185063986228E-36</v>
      </c>
      <c r="N134" s="11">
        <f t="shared" si="218"/>
        <v>-1.542772070128081E-20</v>
      </c>
      <c r="O134" s="11">
        <f t="shared" si="218"/>
        <v>2.0570294268374413E-20</v>
      </c>
      <c r="P134" s="11">
        <f t="shared" si="218"/>
        <v>-2.0570294268374413E-20</v>
      </c>
      <c r="Q134" s="11">
        <f t="shared" si="218"/>
        <v>-4.1140588536748827E-20</v>
      </c>
      <c r="R134" s="11">
        <f t="shared" si="218"/>
        <v>2.0570294268374413E-20</v>
      </c>
      <c r="S134" s="11">
        <f t="shared" si="218"/>
        <v>0</v>
      </c>
      <c r="T134" s="11">
        <f t="shared" si="218"/>
        <v>0</v>
      </c>
      <c r="U134" s="11">
        <f t="shared" si="218"/>
        <v>-1.0285147134187207E-20</v>
      </c>
      <c r="V134" s="11">
        <f t="shared" si="218"/>
        <v>5.1425735670936034E-21</v>
      </c>
      <c r="W134" s="12">
        <f t="shared" si="218"/>
        <v>0</v>
      </c>
      <c r="X134" s="5">
        <v>-0.79999999999999993</v>
      </c>
      <c r="Y134" s="39" t="str">
        <f t="shared" si="176"/>
        <v/>
      </c>
      <c r="Z134" s="43" t="str">
        <f t="shared" si="198"/>
        <v/>
      </c>
      <c r="AA134" s="44" t="str">
        <f t="shared" si="177"/>
        <v/>
      </c>
      <c r="AB134" s="44" t="str">
        <f t="shared" si="178"/>
        <v/>
      </c>
      <c r="AC134" s="44" t="str">
        <f t="shared" si="179"/>
        <v/>
      </c>
      <c r="AD134" s="44" t="str">
        <f t="shared" si="180"/>
        <v/>
      </c>
      <c r="AE134" s="44" t="str">
        <f t="shared" si="181"/>
        <v/>
      </c>
      <c r="AF134" s="44" t="str">
        <f t="shared" si="182"/>
        <v/>
      </c>
      <c r="AG134" s="44" t="str">
        <f t="shared" si="183"/>
        <v/>
      </c>
      <c r="AH134" s="44" t="str">
        <f t="shared" si="184"/>
        <v/>
      </c>
      <c r="AI134" s="44" t="str">
        <f t="shared" si="185"/>
        <v/>
      </c>
      <c r="AJ134" s="44" t="str">
        <f t="shared" si="186"/>
        <v/>
      </c>
      <c r="AK134" s="44" t="str">
        <f t="shared" si="187"/>
        <v/>
      </c>
      <c r="AL134" s="44" t="str">
        <f t="shared" si="188"/>
        <v/>
      </c>
      <c r="AM134" s="44" t="str">
        <f t="shared" si="189"/>
        <v/>
      </c>
      <c r="AN134" s="44" t="str">
        <f t="shared" si="190"/>
        <v/>
      </c>
      <c r="AO134" s="44" t="str">
        <f t="shared" si="191"/>
        <v/>
      </c>
      <c r="AP134" s="44" t="str">
        <f t="shared" si="192"/>
        <v/>
      </c>
      <c r="AQ134" s="44" t="str">
        <f t="shared" si="193"/>
        <v/>
      </c>
      <c r="AR134" s="44" t="str">
        <f t="shared" si="194"/>
        <v/>
      </c>
      <c r="AS134" s="44" t="str">
        <f t="shared" si="195"/>
        <v/>
      </c>
      <c r="AT134" s="45" t="str">
        <f t="shared" si="196"/>
        <v/>
      </c>
      <c r="AU134" s="20"/>
      <c r="AV134" s="19">
        <f>SUM(E118:U134)</f>
        <v>-1.5610410627251914E-15</v>
      </c>
      <c r="AW134" s="19">
        <f t="shared" si="209"/>
        <v>5.9139596022360267E-20</v>
      </c>
      <c r="AX134" s="23">
        <f t="shared" si="213"/>
        <v>64</v>
      </c>
      <c r="AY134" s="70">
        <f t="shared" si="210"/>
        <v>9.2405618784937917E-22</v>
      </c>
      <c r="AZ134" s="20"/>
    </row>
    <row r="135" spans="1:52" ht="23.25" customHeight="1" x14ac:dyDescent="0.3">
      <c r="A135" s="5">
        <v>-0.89999999999999991</v>
      </c>
      <c r="B135" s="58">
        <f t="shared" si="174"/>
        <v>-8.5709559451560081E-22</v>
      </c>
      <c r="C135" s="10">
        <f t="shared" ref="C135:W135" si="219">IFERROR(((C57/10000)^2-((C83-$AH$3)/10000)^2-($AH$3/10000)^2-(C109/10000)^2)/(2*$D$2),"")</f>
        <v>0</v>
      </c>
      <c r="D135" s="11">
        <f t="shared" si="219"/>
        <v>-2.5712867835468017E-21</v>
      </c>
      <c r="E135" s="11">
        <f t="shared" si="219"/>
        <v>0</v>
      </c>
      <c r="F135" s="11">
        <f t="shared" si="219"/>
        <v>-1.0285147134187207E-20</v>
      </c>
      <c r="G135" s="11">
        <f t="shared" si="219"/>
        <v>-1.0285147134187207E-20</v>
      </c>
      <c r="H135" s="11">
        <f t="shared" si="219"/>
        <v>1.0285147134187207E-20</v>
      </c>
      <c r="I135" s="11">
        <f t="shared" si="219"/>
        <v>1.0285147134187207E-20</v>
      </c>
      <c r="J135" s="11">
        <f t="shared" si="219"/>
        <v>0</v>
      </c>
      <c r="K135" s="11">
        <f t="shared" si="219"/>
        <v>1.0285147134187207E-20</v>
      </c>
      <c r="L135" s="11">
        <f t="shared" si="219"/>
        <v>8.9995037424138051E-21</v>
      </c>
      <c r="M135" s="11">
        <f t="shared" si="219"/>
        <v>-2.5285120932358641E-36</v>
      </c>
      <c r="N135" s="11">
        <f t="shared" si="219"/>
        <v>1.4142077309507409E-20</v>
      </c>
      <c r="O135" s="11">
        <f t="shared" si="219"/>
        <v>-1.0285147134187207E-20</v>
      </c>
      <c r="P135" s="11">
        <f t="shared" si="219"/>
        <v>-1.542772070128081E-20</v>
      </c>
      <c r="Q135" s="11">
        <f t="shared" si="219"/>
        <v>-2.0570294268374413E-20</v>
      </c>
      <c r="R135" s="11">
        <f t="shared" si="219"/>
        <v>1.0285147134187207E-20</v>
      </c>
      <c r="S135" s="11">
        <f t="shared" si="219"/>
        <v>-1.0285147134187207E-20</v>
      </c>
      <c r="T135" s="11">
        <f t="shared" si="219"/>
        <v>-5.1425735670936034E-21</v>
      </c>
      <c r="U135" s="11">
        <f t="shared" si="219"/>
        <v>5.1425735670936034E-21</v>
      </c>
      <c r="V135" s="11">
        <f t="shared" si="219"/>
        <v>0</v>
      </c>
      <c r="W135" s="12">
        <f t="shared" si="219"/>
        <v>-2.5712867835468017E-21</v>
      </c>
      <c r="X135" s="5">
        <v>-0.89999999999999991</v>
      </c>
      <c r="Y135" s="39" t="str">
        <f t="shared" si="176"/>
        <v/>
      </c>
      <c r="Z135" s="43" t="str">
        <f t="shared" si="198"/>
        <v/>
      </c>
      <c r="AA135" s="44" t="str">
        <f t="shared" si="177"/>
        <v/>
      </c>
      <c r="AB135" s="44" t="str">
        <f t="shared" si="178"/>
        <v/>
      </c>
      <c r="AC135" s="44" t="str">
        <f t="shared" si="179"/>
        <v/>
      </c>
      <c r="AD135" s="44" t="str">
        <f t="shared" si="180"/>
        <v/>
      </c>
      <c r="AE135" s="44" t="str">
        <f t="shared" si="181"/>
        <v/>
      </c>
      <c r="AF135" s="44" t="str">
        <f t="shared" si="182"/>
        <v/>
      </c>
      <c r="AG135" s="44" t="str">
        <f t="shared" si="183"/>
        <v/>
      </c>
      <c r="AH135" s="44" t="str">
        <f t="shared" si="184"/>
        <v/>
      </c>
      <c r="AI135" s="44" t="str">
        <f t="shared" si="185"/>
        <v/>
      </c>
      <c r="AJ135" s="44" t="str">
        <f t="shared" si="186"/>
        <v/>
      </c>
      <c r="AK135" s="44" t="str">
        <f t="shared" si="187"/>
        <v/>
      </c>
      <c r="AL135" s="44" t="str">
        <f t="shared" si="188"/>
        <v/>
      </c>
      <c r="AM135" s="44" t="str">
        <f t="shared" si="189"/>
        <v/>
      </c>
      <c r="AN135" s="44" t="str">
        <f t="shared" si="190"/>
        <v/>
      </c>
      <c r="AO135" s="44" t="str">
        <f t="shared" si="191"/>
        <v/>
      </c>
      <c r="AP135" s="44" t="str">
        <f t="shared" si="192"/>
        <v/>
      </c>
      <c r="AQ135" s="44" t="str">
        <f t="shared" si="193"/>
        <v/>
      </c>
      <c r="AR135" s="44" t="str">
        <f t="shared" si="194"/>
        <v/>
      </c>
      <c r="AS135" s="44" t="str">
        <f t="shared" si="195"/>
        <v/>
      </c>
      <c r="AT135" s="45" t="str">
        <f t="shared" si="196"/>
        <v/>
      </c>
      <c r="AU135" s="20"/>
      <c r="AV135" s="19">
        <f>SUM(D117:V135)</f>
        <v>-1.5610860602439034E-15</v>
      </c>
      <c r="AW135" s="19">
        <f t="shared" si="209"/>
        <v>-4.4997518711962305E-20</v>
      </c>
      <c r="AX135" s="23">
        <f t="shared" si="213"/>
        <v>72</v>
      </c>
      <c r="AY135" s="70">
        <f t="shared" si="210"/>
        <v>-6.2496553766614311E-22</v>
      </c>
      <c r="AZ135" s="20"/>
    </row>
    <row r="136" spans="1:52" ht="23.25" customHeight="1" thickBot="1" x14ac:dyDescent="0.35">
      <c r="A136" s="5">
        <v>-0.99999999999999989</v>
      </c>
      <c r="B136" s="58">
        <f t="shared" si="174"/>
        <v>1.8978545307131151E-21</v>
      </c>
      <c r="C136" s="13">
        <f t="shared" ref="C136:W136" si="220">IFERROR(((C58/10000)^2-((C84-$AH$3)/10000)^2-($AH$3/10000)^2-(C110/10000)^2)/(2*$D$2),"")</f>
        <v>1.2856433917734008E-21</v>
      </c>
      <c r="D136" s="14">
        <f t="shared" si="220"/>
        <v>-2.5712867835468017E-21</v>
      </c>
      <c r="E136" s="14">
        <f t="shared" si="220"/>
        <v>0</v>
      </c>
      <c r="F136" s="14">
        <f t="shared" si="220"/>
        <v>5.1425735670936034E-21</v>
      </c>
      <c r="G136" s="14">
        <f t="shared" si="220"/>
        <v>0</v>
      </c>
      <c r="H136" s="14">
        <f t="shared" si="220"/>
        <v>5.1425735670936034E-21</v>
      </c>
      <c r="I136" s="14">
        <f t="shared" si="220"/>
        <v>-1.0285147134187207E-20</v>
      </c>
      <c r="J136" s="14">
        <f t="shared" si="220"/>
        <v>2.5712867835468017E-21</v>
      </c>
      <c r="K136" s="14">
        <f t="shared" si="220"/>
        <v>5.1425735670936034E-21</v>
      </c>
      <c r="L136" s="14">
        <f t="shared" si="220"/>
        <v>1.0285147134187207E-20</v>
      </c>
      <c r="M136" s="14">
        <f t="shared" si="220"/>
        <v>-1.3437549953413611E-36</v>
      </c>
      <c r="N136" s="14">
        <f t="shared" si="220"/>
        <v>1.2856433917734008E-21</v>
      </c>
      <c r="O136" s="14">
        <f t="shared" si="220"/>
        <v>-2.5712867835468017E-21</v>
      </c>
      <c r="P136" s="14">
        <f t="shared" si="220"/>
        <v>5.1425735670936034E-21</v>
      </c>
      <c r="Q136" s="14">
        <f t="shared" si="220"/>
        <v>1.0285147134187207E-20</v>
      </c>
      <c r="R136" s="14">
        <f t="shared" si="220"/>
        <v>1.0285147134187207E-20</v>
      </c>
      <c r="S136" s="14">
        <f t="shared" si="220"/>
        <v>5.1425735670936034E-21</v>
      </c>
      <c r="T136" s="14">
        <f t="shared" si="220"/>
        <v>-5.1425735670936034E-21</v>
      </c>
      <c r="U136" s="14">
        <f t="shared" si="220"/>
        <v>0</v>
      </c>
      <c r="V136" s="14">
        <f t="shared" si="220"/>
        <v>0</v>
      </c>
      <c r="W136" s="15">
        <f t="shared" si="220"/>
        <v>-1.2856433917734008E-21</v>
      </c>
      <c r="X136" s="5">
        <v>-0.99999999999999989</v>
      </c>
      <c r="Y136" s="39" t="str">
        <f t="shared" si="176"/>
        <v/>
      </c>
      <c r="Z136" s="46" t="str">
        <f t="shared" si="198"/>
        <v/>
      </c>
      <c r="AA136" s="47" t="str">
        <f t="shared" si="177"/>
        <v/>
      </c>
      <c r="AB136" s="47" t="str">
        <f t="shared" si="178"/>
        <v/>
      </c>
      <c r="AC136" s="47" t="str">
        <f t="shared" si="179"/>
        <v/>
      </c>
      <c r="AD136" s="47" t="str">
        <f t="shared" si="180"/>
        <v/>
      </c>
      <c r="AE136" s="47" t="str">
        <f t="shared" si="181"/>
        <v/>
      </c>
      <c r="AF136" s="47" t="str">
        <f t="shared" si="182"/>
        <v/>
      </c>
      <c r="AG136" s="47" t="str">
        <f t="shared" si="183"/>
        <v/>
      </c>
      <c r="AH136" s="47" t="str">
        <f t="shared" si="184"/>
        <v/>
      </c>
      <c r="AI136" s="47" t="str">
        <f t="shared" si="185"/>
        <v/>
      </c>
      <c r="AJ136" s="47" t="str">
        <f t="shared" si="186"/>
        <v/>
      </c>
      <c r="AK136" s="47" t="str">
        <f t="shared" si="187"/>
        <v/>
      </c>
      <c r="AL136" s="47" t="str">
        <f t="shared" si="188"/>
        <v/>
      </c>
      <c r="AM136" s="47" t="str">
        <f t="shared" si="189"/>
        <v/>
      </c>
      <c r="AN136" s="47" t="str">
        <f t="shared" si="190"/>
        <v/>
      </c>
      <c r="AO136" s="47" t="str">
        <f t="shared" si="191"/>
        <v/>
      </c>
      <c r="AP136" s="47" t="str">
        <f t="shared" si="192"/>
        <v/>
      </c>
      <c r="AQ136" s="47" t="str">
        <f t="shared" si="193"/>
        <v/>
      </c>
      <c r="AR136" s="47" t="str">
        <f t="shared" si="194"/>
        <v/>
      </c>
      <c r="AS136" s="47" t="str">
        <f t="shared" si="195"/>
        <v/>
      </c>
      <c r="AT136" s="48" t="str">
        <f t="shared" si="196"/>
        <v/>
      </c>
      <c r="AU136" s="20"/>
      <c r="AV136" s="19">
        <f>SUM(C116:W136)</f>
        <v>-1.5609787090206909E-15</v>
      </c>
      <c r="AW136" s="19">
        <f t="shared" si="209"/>
        <v>1.0735122321245246E-19</v>
      </c>
      <c r="AX136" s="23">
        <f t="shared" si="213"/>
        <v>80</v>
      </c>
      <c r="AY136" s="70">
        <f t="shared" si="210"/>
        <v>1.3418902901556557E-21</v>
      </c>
      <c r="AZ136" s="20"/>
    </row>
  </sheetData>
  <mergeCells count="44">
    <mergeCell ref="A112:AT112"/>
    <mergeCell ref="B113:W113"/>
    <mergeCell ref="Y113:AT113"/>
    <mergeCell ref="AO5:AQ5"/>
    <mergeCell ref="AR5:AT5"/>
    <mergeCell ref="B87:W87"/>
    <mergeCell ref="Y87:AT87"/>
    <mergeCell ref="AO1:AQ1"/>
    <mergeCell ref="AO2:AQ2"/>
    <mergeCell ref="AO3:AQ3"/>
    <mergeCell ref="AO4:AQ4"/>
    <mergeCell ref="AN1:AN5"/>
    <mergeCell ref="AW6:AX8"/>
    <mergeCell ref="AW9:AX11"/>
    <mergeCell ref="L1:U1"/>
    <mergeCell ref="L2:U2"/>
    <mergeCell ref="L3:U3"/>
    <mergeCell ref="A8:AT8"/>
    <mergeCell ref="B9:W9"/>
    <mergeCell ref="Y9:AT9"/>
    <mergeCell ref="AH1:AM1"/>
    <mergeCell ref="AH2:AM2"/>
    <mergeCell ref="AH3:AM3"/>
    <mergeCell ref="AH4:AM4"/>
    <mergeCell ref="D3:I3"/>
    <mergeCell ref="Z3:AE3"/>
    <mergeCell ref="Z4:AE4"/>
    <mergeCell ref="AR2:AT2"/>
    <mergeCell ref="D1:I1"/>
    <mergeCell ref="Z1:AE1"/>
    <mergeCell ref="D2:I2"/>
    <mergeCell ref="Z2:AE2"/>
    <mergeCell ref="A86:AT86"/>
    <mergeCell ref="A34:AT34"/>
    <mergeCell ref="B35:W35"/>
    <mergeCell ref="Y35:AT35"/>
    <mergeCell ref="A60:AT60"/>
    <mergeCell ref="B61:W61"/>
    <mergeCell ref="Y61:AT61"/>
    <mergeCell ref="AF1:AG2"/>
    <mergeCell ref="AF3:AG4"/>
    <mergeCell ref="AR1:AT1"/>
    <mergeCell ref="AR3:AT3"/>
    <mergeCell ref="AR4:AT4"/>
  </mergeCells>
  <conditionalFormatting sqref="C63:W63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4:B84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90:B110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8:B58">
    <cfRule type="colorScale" priority="67">
      <colorScale>
        <cfvo type="min"/>
        <cfvo type="max"/>
        <color rgb="FFFFEB84"/>
        <color rgb="FF63BE7B"/>
      </colorScale>
    </cfRule>
  </conditionalFormatting>
  <conditionalFormatting sqref="C64:W84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0:W110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8:W58">
    <cfRule type="colorScale" priority="64">
      <colorScale>
        <cfvo type="min"/>
        <cfvo type="max"/>
        <color rgb="FFFFEB84"/>
        <color rgb="FF63BE7B"/>
      </colorScale>
    </cfRule>
  </conditionalFormatting>
  <conditionalFormatting sqref="C12:W32">
    <cfRule type="colorScale" priority="63">
      <colorScale>
        <cfvo type="min"/>
        <cfvo type="max"/>
        <color rgb="FFFFEB84"/>
        <color rgb="FF63BE7B"/>
      </colorScale>
    </cfRule>
  </conditionalFormatting>
  <conditionalFormatting sqref="Z64:AT84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90:AT110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38:AT58">
    <cfRule type="colorScale" priority="59">
      <colorScale>
        <cfvo type="min"/>
        <cfvo type="max"/>
        <color rgb="FFFFEB84"/>
        <color rgb="FF63BE7B"/>
      </colorScale>
    </cfRule>
  </conditionalFormatting>
  <conditionalFormatting sqref="Y38:Y58">
    <cfRule type="colorScale" priority="57">
      <colorScale>
        <cfvo type="min"/>
        <cfvo type="max"/>
        <color rgb="FFFFEB84"/>
        <color rgb="FF63BE7B"/>
      </colorScale>
    </cfRule>
  </conditionalFormatting>
  <conditionalFormatting sqref="B12:B32">
    <cfRule type="colorScale" priority="54">
      <colorScale>
        <cfvo type="min"/>
        <cfvo type="max"/>
        <color rgb="FFFFEB84"/>
        <color rgb="FF63BE7B"/>
      </colorScale>
    </cfRule>
  </conditionalFormatting>
  <conditionalFormatting sqref="Y12:Y32">
    <cfRule type="colorScale" priority="53">
      <colorScale>
        <cfvo type="min"/>
        <cfvo type="max"/>
        <color rgb="FFFFEB84"/>
        <color rgb="FF63BE7B"/>
      </colorScale>
    </cfRule>
  </conditionalFormatting>
  <conditionalFormatting sqref="Y64:Y84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0">
      <colorScale>
        <cfvo type="min"/>
        <cfvo type="max"/>
        <color rgb="FFFFEB84"/>
        <color rgb="FF63BE7B"/>
      </colorScale>
    </cfRule>
  </conditionalFormatting>
  <conditionalFormatting sqref="Y90:Y110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2:AT32">
    <cfRule type="colorScale" priority="44">
      <colorScale>
        <cfvo type="min"/>
        <cfvo type="max"/>
        <color rgb="FFFFEB84"/>
        <color rgb="FF63BE7B"/>
      </colorScale>
    </cfRule>
  </conditionalFormatting>
  <conditionalFormatting sqref="Z63:AT63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89:AT89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9:W89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7:W37">
    <cfRule type="colorScale" priority="36">
      <colorScale>
        <cfvo type="min"/>
        <cfvo type="max"/>
        <color rgb="FFFFEB84"/>
        <color rgb="FF63BE7B"/>
      </colorScale>
    </cfRule>
  </conditionalFormatting>
  <conditionalFormatting sqref="Z37:AT37">
    <cfRule type="colorScale" priority="34">
      <colorScale>
        <cfvo type="min"/>
        <cfvo type="max"/>
        <color rgb="FFFFEB84"/>
        <color rgb="FF63BE7B"/>
      </colorScale>
    </cfRule>
  </conditionalFormatting>
  <conditionalFormatting sqref="C11:W11">
    <cfRule type="colorScale" priority="33">
      <colorScale>
        <cfvo type="min"/>
        <cfvo type="max"/>
        <color rgb="FFFFEB84"/>
        <color rgb="FF63BE7B"/>
      </colorScale>
    </cfRule>
  </conditionalFormatting>
  <conditionalFormatting sqref="Z11:AT11">
    <cfRule type="colorScale" priority="32">
      <colorScale>
        <cfvo type="min"/>
        <cfvo type="max"/>
        <color rgb="FFFFEB84"/>
        <color rgb="FF63BE7B"/>
      </colorScale>
    </cfRule>
  </conditionalFormatting>
  <conditionalFormatting sqref="Z2:AE2">
    <cfRule type="dataBar" priority="30">
      <dataBar>
        <cfvo type="num" val="0"/>
        <cfvo type="num" val="360"/>
        <color rgb="FF92D050"/>
      </dataBar>
      <extLst>
        <ext xmlns:x14="http://schemas.microsoft.com/office/spreadsheetml/2009/9/main" uri="{B025F937-C7B1-47D3-B67F-A62EFF666E3E}">
          <x14:id>{A9081C71-2791-4FD6-9F8E-E907069B1323}</x14:id>
        </ext>
      </extLst>
    </cfRule>
  </conditionalFormatting>
  <conditionalFormatting sqref="AH2:AM2">
    <cfRule type="dataBar" priority="29">
      <dataBar>
        <cfvo type="num" val="0"/>
        <cfvo type="num" val="10000"/>
        <color rgb="FF92D050"/>
      </dataBar>
      <extLst>
        <ext xmlns:x14="http://schemas.microsoft.com/office/spreadsheetml/2009/9/main" uri="{B025F937-C7B1-47D3-B67F-A62EFF666E3E}">
          <x14:id>{5E27872D-E486-4A00-8CCB-5335C7FA1E31}</x14:id>
        </ext>
      </extLst>
    </cfRule>
  </conditionalFormatting>
  <conditionalFormatting sqref="AY2:AY3"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{36F93D31-8B9A-44E3-930F-9153FAF90C7E}</x14:id>
        </ext>
      </extLst>
    </cfRule>
  </conditionalFormatting>
  <conditionalFormatting sqref="L2:U2">
    <cfRule type="dataBar" priority="27">
      <dataBar>
        <cfvo type="num" val="0"/>
        <cfvo type="num" val="10000"/>
        <color rgb="FF92D050"/>
      </dataBar>
      <extLst>
        <ext xmlns:x14="http://schemas.microsoft.com/office/spreadsheetml/2009/9/main" uri="{B025F937-C7B1-47D3-B67F-A62EFF666E3E}">
          <x14:id>{194BB6D7-BD7F-4B7C-8135-4506906388EE}</x14:id>
        </ext>
      </extLst>
    </cfRule>
  </conditionalFormatting>
  <conditionalFormatting sqref="AF1:AG2">
    <cfRule type="colorScale" priority="25">
      <colorScale>
        <cfvo type="num" val="-1"/>
        <cfvo type="num" val="-0.5"/>
        <cfvo type="num" val="1"/>
        <color rgb="FFFF0000"/>
        <color rgb="FFFFFF00"/>
        <color rgb="FF92D050"/>
      </colorScale>
    </cfRule>
  </conditionalFormatting>
  <conditionalFormatting sqref="B116:B136">
    <cfRule type="colorScale" priority="17">
      <colorScale>
        <cfvo type="min"/>
        <cfvo type="max"/>
        <color rgb="FFFFEB84"/>
        <color rgb="FF63BE7B"/>
      </colorScale>
    </cfRule>
  </conditionalFormatting>
  <conditionalFormatting sqref="C115:W115">
    <cfRule type="colorScale" priority="14">
      <colorScale>
        <cfvo type="min"/>
        <cfvo type="max"/>
        <color rgb="FFFFEB84"/>
        <color rgb="FF63BE7B"/>
      </colorScale>
    </cfRule>
  </conditionalFormatting>
  <conditionalFormatting sqref="Z116:AT136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116:Y136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Z115:AT115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Q5">
    <cfRule type="colorScale" priority="5">
      <colorScale>
        <cfvo type="formula" val="-0.0000000001"/>
        <cfvo type="num" val="0"/>
        <cfvo type="num" val="1E-10"/>
        <color rgb="FFF8696B"/>
        <color rgb="FFFFEB84"/>
        <color rgb="FF63BE7B"/>
      </colorScale>
    </cfRule>
  </conditionalFormatting>
  <conditionalFormatting sqref="C116:W136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127:AY136">
    <cfRule type="colorScale" priority="1">
      <colorScale>
        <cfvo type="formula" val="-0.0000000001"/>
        <cfvo type="num" val="0"/>
        <cfvo type="num" val="1E-10"/>
        <color rgb="FFF8696B"/>
        <color rgb="FFFFEB84"/>
        <color rgb="FF63BE7B"/>
      </colorScale>
    </cfRule>
  </conditionalFormatting>
  <hyperlinks>
    <hyperlink ref="AR1:AT1" location="'Dipole in a Uniform Field'!A10" display="Energy Avg"/>
    <hyperlink ref="AR5:AT5" location="'Dipole in a Uniform Field'!A114" display="Inter. Avg"/>
    <hyperlink ref="AR2:AT2" location="'Dipole in a Uniform Field'!A36" display="Field Avg, G"/>
    <hyperlink ref="AR3:AT3" location="'Dipole in a Uniform Field'!A62" display="X-Field Avg"/>
    <hyperlink ref="AR4:AT4" location="'Dipole in a Uniform Field'!A88" display="Y-Field Avg"/>
  </hyperlink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8" r:id="rId4" name="Spinner 6">
              <controlPr locked="0" defaultSize="0" autoPict="0">
                <anchor moveWithCells="1" sizeWithCells="1">
                  <from>
                    <xdr:col>30</xdr:col>
                    <xdr:colOff>123825</xdr:colOff>
                    <xdr:row>1</xdr:row>
                    <xdr:rowOff>9525</xdr:rowOff>
                  </from>
                  <to>
                    <xdr:col>30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5" name="Spinner 7">
              <controlPr locked="0" defaultSize="0" autoPict="0">
                <anchor moveWithCells="1" sizeWithCells="1">
                  <from>
                    <xdr:col>38</xdr:col>
                    <xdr:colOff>123825</xdr:colOff>
                    <xdr:row>1</xdr:row>
                    <xdr:rowOff>9525</xdr:rowOff>
                  </from>
                  <to>
                    <xdr:col>38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6" name="Spinner 8">
              <controlPr locked="0" defaultSize="0" autoPict="0">
                <anchor moveWithCells="1" sizeWithCells="1">
                  <from>
                    <xdr:col>20</xdr:col>
                    <xdr:colOff>123825</xdr:colOff>
                    <xdr:row>1</xdr:row>
                    <xdr:rowOff>9525</xdr:rowOff>
                  </from>
                  <to>
                    <xdr:col>20</xdr:col>
                    <xdr:colOff>323850</xdr:colOff>
                    <xdr:row>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7" name="Spinner 9">
              <controlPr locked="0" defaultSize="0" autoPict="0">
                <anchor moveWithCells="1" sizeWithCells="1">
                  <from>
                    <xdr:col>47</xdr:col>
                    <xdr:colOff>390525</xdr:colOff>
                    <xdr:row>0</xdr:row>
                    <xdr:rowOff>9525</xdr:rowOff>
                  </from>
                  <to>
                    <xdr:col>47</xdr:col>
                    <xdr:colOff>590550</xdr:colOff>
                    <xdr:row>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8" name="Spinner 10">
              <controlPr locked="0" defaultSize="0" autoPict="0">
                <anchor moveWithCells="1" sizeWithCells="1">
                  <from>
                    <xdr:col>50</xdr:col>
                    <xdr:colOff>390525</xdr:colOff>
                    <xdr:row>0</xdr:row>
                    <xdr:rowOff>9525</xdr:rowOff>
                  </from>
                  <to>
                    <xdr:col>50</xdr:col>
                    <xdr:colOff>590550</xdr:colOff>
                    <xdr:row>0</xdr:row>
                    <xdr:rowOff>276225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9081C71-2791-4FD6-9F8E-E907069B1323}">
            <x14:dataBar minLength="0" maxLength="100" gradient="0">
              <x14:cfvo type="num">
                <xm:f>0</xm:f>
              </x14:cfvo>
              <x14:cfvo type="num">
                <xm:f>360</xm:f>
              </x14:cfvo>
              <x14:negativeFillColor rgb="FFFF0000"/>
              <x14:axisColor rgb="FF000000"/>
            </x14:dataBar>
          </x14:cfRule>
          <xm:sqref>Z2:AE2</xm:sqref>
        </x14:conditionalFormatting>
        <x14:conditionalFormatting xmlns:xm="http://schemas.microsoft.com/office/excel/2006/main">
          <x14:cfRule type="dataBar" id="{5E27872D-E486-4A00-8CCB-5335C7FA1E31}">
            <x14:dataBar minLength="0" maxLength="100" gradient="0">
              <x14:cfvo type="num">
                <xm:f>0</xm:f>
              </x14:cfvo>
              <x14:cfvo type="num">
                <xm:f>10000</xm:f>
              </x14:cfvo>
              <x14:negativeFillColor rgb="FFFF0000"/>
              <x14:axisColor rgb="FF000000"/>
            </x14:dataBar>
          </x14:cfRule>
          <xm:sqref>AH2:AM2</xm:sqref>
        </x14:conditionalFormatting>
        <x14:conditionalFormatting xmlns:xm="http://schemas.microsoft.com/office/excel/2006/main">
          <x14:cfRule type="dataBar" id="{36F93D31-8B9A-44E3-930F-9153FAF90C7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AY2:AY3</xm:sqref>
        </x14:conditionalFormatting>
        <x14:conditionalFormatting xmlns:xm="http://schemas.microsoft.com/office/excel/2006/main">
          <x14:cfRule type="dataBar" id="{194BB6D7-BD7F-4B7C-8135-4506906388EE}">
            <x14:dataBar minLength="0" maxLength="100" gradient="0">
              <x14:cfvo type="num">
                <xm:f>0</xm:f>
              </x14:cfvo>
              <x14:cfvo type="num">
                <xm:f>10000</xm:f>
              </x14:cfvo>
              <x14:negativeFillColor rgb="FFFF0000"/>
              <x14:axisColor rgb="FF000000"/>
            </x14:dataBar>
          </x14:cfRule>
          <xm:sqref>L2:U2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WWW.SHO.WIKI</vt:lpstr>
      <vt:lpstr>Energy, Fields, &amp; Permeability</vt:lpstr>
      <vt:lpstr>The Magnetic Dipole Field</vt:lpstr>
      <vt:lpstr>The Interaction Energy Density</vt:lpstr>
      <vt:lpstr>Two Dipoles</vt:lpstr>
      <vt:lpstr>Dipole in a Uniform Field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2016-06-20T16:54:30Z</dcterms:created>
  <dcterms:modified xsi:type="dcterms:W3CDTF">2016-06-29T02:38:02Z</dcterms:modified>
</cp:coreProperties>
</file>